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'Aaron'!$A$1:$AD$32</definedName>
    <definedName name="_xlnm.Print_Area" localSheetId="1">'Dave'!$A$1:$AD$39</definedName>
    <definedName name="_xlnm.Print_Area" localSheetId="2">'Eric'!$A$1:$AD$35</definedName>
    <definedName name="_xlnm.Print_Area" localSheetId="3">'Isaak'!$A$1:$AD$33</definedName>
    <definedName name="_xlnm.Print_Area" localSheetId="4">'Matt'!$A$1:$AD$33</definedName>
    <definedName name="_xlnm.Print_Area" localSheetId="5">'Owen'!$A$1:$AD$47</definedName>
    <definedName name="_xlnm.Print_Area" localSheetId="6">'Reuben'!$A$1:$AD$49</definedName>
    <definedName name="_xlnm.Print_Area" localSheetId="7">'Rob'!$A$1:$AD$60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<sst xmlns="http://schemas.openxmlformats.org/spreadsheetml/2006/main" count="1921" uniqueCount="397">
  <si>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</si>
  <si>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</si>
  <si>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</si>
  <si>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</si>
  <si>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</si>
  <si>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</si>
  <si>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</si>
  <si>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</si>
  <si>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</si>
  <si>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</si>
  <si>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</si>
  <si>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</si>
  <si>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</si>
  <si>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</si>
  <si>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</si>
  <si>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</si>
  <si>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</si>
  <si>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</si>
  <si>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</si>
  <si>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</si>
  <si>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</si>
  <si>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</si>
  <si>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</si>
  <si>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</si>
  <si>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</si>
  <si>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</si>
  <si>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</si>
  <si>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</si>
  <si>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</si>
  <si>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</si>
  <si>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</si>
  <si>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</si>
  <si>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</si>
  <si>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</si>
  <si>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</si>
  <si>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</si>
  <si>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</si>
  <si>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</si>
  <si>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</si>
  <si>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</si>
  <si>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</si>
  <si>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</si>
  <si>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</si>
  <si>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</si>
  <si>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</si>
  <si>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</si>
  <si>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</si>
  <si>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</si>
  <si>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</si>
  <si>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</si>
  <si>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</si>
  <si>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</si>
  <si>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</si>
  <si>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</si>
  <si>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</si>
  <si>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</si>
  <si>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</si>
  <si>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</si>
  <si>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</si>
  <si>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</si>
  <si>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</si>
  <si>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</si>
  <si>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</si>
  <si>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</si>
  <si>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</si>
  <si>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</si>
  <si>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</si>
  <si>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</si>
  <si>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</si>
  <si>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</si>
  <si>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</si>
  <si>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</si>
  <si>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</si>
  <si>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</si>
  <si>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</si>
  <si>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</si>
  <si>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</si>
  <si>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</si>
  <si>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</si>
  <si>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</si>
  <si>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</si>
  <si>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</si>
  <si>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</si>
  <si>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</si>
  <si>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</si>
  <si>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</si>
  <si>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</si>
  <si>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</si>
  <si>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</si>
  <si>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</si>
  <si>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</si>
  <si>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</si>
  <si>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</si>
  <si>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</si>
  <si>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</si>
  <si>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</si>
  <si>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</si>
  <si>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</si>
  <si>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</si>
  <si>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</si>
  <si>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</si>
  <si>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</si>
  <si>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</si>
  <si>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</si>
  <si>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</si>
  <si>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</si>
  <si>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</si>
  <si>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</si>
  <si>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</si>
  <si>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</si>
  <si>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</si>
  <si>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</si>
  <si>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</si>
  <si>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</si>
  <si>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</si>
  <si>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</si>
  <si>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</si>
  <si>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</si>
  <si>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</si>
  <si>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</si>
  <si>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</si>
  <si>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</si>
  <si>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</si>
  <si>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</si>
  <si>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</si>
  <si>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</si>
  <si>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</si>
  <si>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</si>
  <si>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</si>
  <si>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</si>
  <si>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</si>
  <si>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</si>
  <si>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</si>
  <si>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</si>
  <si>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</si>
  <si>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</si>
  <si>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</si>
  <si>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</si>
  <si>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</si>
  <si>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</si>
  <si>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</si>
  <si>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</si>
  <si>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</si>
  <si>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</si>
  <si>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</si>
  <si>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</si>
  <si>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</si>
  <si>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</si>
  <si>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</si>
  <si>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</si>
  <si>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</si>
  <si>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</si>
  <si>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</si>
  <si>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</si>
  <si>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</si>
  <si>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</si>
  <si>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</si>
  <si>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</si>
  <si>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</si>
  <si>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</si>
  <si>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</si>
  <si>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</si>
  <si>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</si>
  <si>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</si>
  <si>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</si>
  <si>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</si>
  <si>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</si>
  <si>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</si>
  <si>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</si>
  <si>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</si>
  <si>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</si>
  <si>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</si>
  <si>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</si>
  <si>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</si>
  <si>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</si>
  <si>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</si>
  <si>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</si>
  <si>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</si>
  <si>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</si>
  <si>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</si>
  <si>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</si>
  <si>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</si>
  <si>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</si>
  <si>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</si>
  <si>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</si>
  <si>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</si>
  <si>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</si>
  <si>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</si>
  <si>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</si>
  <si>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</si>
  <si>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</si>
  <si>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</si>
  <si>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</si>
  <si>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</si>
  <si>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</si>
  <si>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</si>
  <si>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</si>
  <si>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</si>
  <si>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</si>
  <si>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</si>
  <si>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</si>
  <si>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</si>
  <si>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</si>
  <si>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</si>
  <si>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</si>
  <si>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</si>
  <si>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</si>
  <si>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</si>
  <si>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</si>
  <si>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</si>
  <si>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</si>
  <si>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</si>
  <si>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</si>
  <si>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</si>
  <si>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</si>
  <si>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</si>
  <si>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</si>
  <si>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</si>
  <si>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</si>
  <si>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</si>
  <si>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</si>
  <si>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</si>
  <si>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</si>
  <si>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</si>
  <si>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</si>
  <si>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</si>
  <si>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</si>
  <si>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</si>
  <si>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</si>
  <si>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</si>
  <si>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</si>
  <si>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</si>
  <si>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</si>
  <si>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</si>
  <si>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</si>
  <si>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</si>
  <si>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</si>
  <si>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</si>
  <si>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</si>
  <si>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</si>
  <si>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</si>
  <si>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</si>
  <si>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</si>
  <si>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</si>
  <si>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</si>
  <si>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</si>
  <si>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</si>
  <si>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</si>
  <si>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</si>
  <si>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</si>
  <si>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</si>
  <si>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</si>
  <si>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</si>
  <si>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</si>
  <si>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</si>
  <si>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</si>
  <si>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</si>
  <si>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</si>
  <si>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</si>
  <si>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</si>
  <si>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</si>
  <si>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</si>
  <si>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</si>
  <si>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</si>
  <si>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</si>
  <si>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</si>
  <si>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</si>
  <si>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</si>
  <si>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</si>
  <si>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</si>
  <si>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</si>
  <si>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</si>
  <si>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</si>
  <si>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</si>
  <si>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</si>
  <si>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</si>
  <si>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</si>
  <si>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</si>
  <si>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</si>
  <si>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</si>
  <si>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</si>
  <si>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</si>
  <si>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</si>
  <si>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</si>
  <si>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Dan Wilson</t>
  </si>
  <si>
    <t>Brandon Inge</t>
  </si>
  <si>
    <t>Greg Colbrunn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</si>
  <si>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</si>
  <si>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</si>
  <si>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</si>
  <si>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</si>
  <si>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</si>
  <si>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</si>
  <si>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</si>
  <si>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</si>
  <si>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</si>
  <si>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</si>
  <si>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</si>
  <si>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</si>
  <si>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</si>
  <si>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</si>
  <si>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</si>
  <si>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</si>
  <si>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</si>
  <si>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</si>
  <si>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</si>
  <si>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</si>
  <si>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</si>
  <si>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</si>
  <si>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</si>
  <si>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</si>
  <si>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</si>
  <si>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</si>
  <si>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</si>
  <si>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</si>
  <si>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</si>
  <si>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</si>
  <si>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</si>
  <si>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</si>
  <si>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</si>
  <si>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</si>
  <si>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</si>
  <si>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</si>
  <si>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</si>
  <si>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</si>
  <si>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</si>
  <si>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</si>
  <si>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</si>
  <si>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</si>
  <si>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</si>
  <si>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</si>
  <si>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</si>
  <si>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</si>
  <si>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</si>
  <si>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</si>
  <si>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</si>
  <si>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</si>
  <si>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</si>
  <si>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</si>
  <si>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</si>
  <si>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</si>
  <si>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</si>
  <si>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</si>
  <si>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</si>
  <si>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</si>
  <si>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</si>
  <si>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</si>
  <si>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</si>
  <si>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</si>
  <si>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</si>
  <si>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</si>
  <si>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</si>
  <si>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</si>
  <si>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</si>
  <si>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</si>
  <si>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</si>
  <si>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</si>
  <si>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</si>
  <si>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</si>
  <si>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</si>
  <si>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2B,SS,3B</t>
  </si>
  <si>
    <t>Aaron Harang</t>
  </si>
  <si>
    <t>2*</t>
  </si>
  <si>
    <t>2B, SS</t>
  </si>
  <si>
    <t>John McDonald</t>
  </si>
  <si>
    <t>FA</t>
  </si>
  <si>
    <t>Byung-Hyun Kim</t>
  </si>
  <si>
    <t>Alex Sanchez</t>
  </si>
  <si>
    <t>SD</t>
  </si>
  <si>
    <t>Jason Varitek</t>
  </si>
  <si>
    <t>NYY</t>
  </si>
  <si>
    <t>MID</t>
  </si>
  <si>
    <t>Gabe Kapler</t>
  </si>
  <si>
    <t>Juan Acevedo</t>
  </si>
  <si>
    <t>Jose Lima</t>
  </si>
  <si>
    <t>Scott Spiezio</t>
  </si>
  <si>
    <t>Kevin Youklis</t>
  </si>
  <si>
    <t>OF, SS</t>
  </si>
  <si>
    <t>Mike DiFelice</t>
  </si>
  <si>
    <t>SF</t>
  </si>
  <si>
    <t>Pitching</t>
  </si>
  <si>
    <t>Period 10 Standings</t>
  </si>
  <si>
    <t>Rey Sanchez</t>
  </si>
  <si>
    <t>Scott Sauerbeck</t>
  </si>
  <si>
    <t>4*</t>
  </si>
  <si>
    <t>Jose Guillen</t>
  </si>
  <si>
    <t>Ben Petrick</t>
  </si>
  <si>
    <t>8*</t>
  </si>
  <si>
    <t>Kurt Ainsworth</t>
  </si>
  <si>
    <t>Curt Leskanic</t>
  </si>
  <si>
    <t>Jeff Suppan</t>
  </si>
  <si>
    <t>Armando Benitez</t>
  </si>
  <si>
    <t>Damian Moss</t>
  </si>
  <si>
    <t>Scott Williamson</t>
  </si>
  <si>
    <t>Ryan Ludwick</t>
  </si>
  <si>
    <t>Al Levine</t>
  </si>
  <si>
    <t>Frank Catalanotto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</si>
</sst>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  <numFmt numFmtId="173" formatCode=".00000"/>
  </numFmts>
  <fonts count="26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i/>
      <sz val="11"/>
      <name val="Times New Roman"/>
      <family val="0"/>
    </font>
    <font>
      <i/>
      <sz val="9"/>
      <name val="Times New Roman"/>
      <family val="0"/>
    </font>
    <font>
      <i/>
      <sz val="11"/>
      <color indexed="12"/>
      <name val="Times New Roman"/>
      <family val="1"/>
    </font>
    <font>
      <i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54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0.2785515320334262</v>
      </c>
      <c r="H4" s="7">
        <f aca="true" t="shared" si="0" ref="H4:L16">P4-X4</f>
        <v>359</v>
      </c>
      <c r="I4" s="7">
        <f t="shared" si="0"/>
        <v>31</v>
      </c>
      <c r="J4" s="7">
        <f t="shared" si="0"/>
        <v>100</v>
      </c>
      <c r="K4" s="7">
        <f t="shared" si="0"/>
        <v>11</v>
      </c>
      <c r="L4" s="7">
        <f t="shared" si="0"/>
        <v>60</v>
      </c>
      <c r="M4" s="7">
        <f>I4+L4-K4</f>
        <v>80</v>
      </c>
      <c r="N4" s="7">
        <f aca="true" t="shared" si="1" ref="N4:N16">V4-AD4</f>
        <v>1</v>
      </c>
      <c r="O4" s="4">
        <f aca="true" t="shared" si="2" ref="O4:O16">R4/P4</f>
        <v>0.2785515320334262</v>
      </c>
      <c r="P4" s="1">
        <v>359</v>
      </c>
      <c r="Q4" s="1">
        <v>31</v>
      </c>
      <c r="R4" s="1">
        <v>100</v>
      </c>
      <c r="S4" s="1">
        <v>11</v>
      </c>
      <c r="T4" s="1">
        <v>60</v>
      </c>
      <c r="U4" s="1">
        <f aca="true" t="shared" si="3" ref="U4:U16">Q4+T4-S4</f>
        <v>80</v>
      </c>
      <c r="V4" s="1">
        <v>1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9">J5/H5</f>
        <v>0.25177304964539005</v>
      </c>
      <c r="H5" s="7">
        <f t="shared" si="0"/>
        <v>282</v>
      </c>
      <c r="I5" s="7">
        <f t="shared" si="0"/>
        <v>29</v>
      </c>
      <c r="J5" s="7">
        <f t="shared" si="0"/>
        <v>71</v>
      </c>
      <c r="K5" s="7">
        <f t="shared" si="0"/>
        <v>4</v>
      </c>
      <c r="L5" s="7">
        <f t="shared" si="0"/>
        <v>28</v>
      </c>
      <c r="M5" s="7">
        <f aca="true" t="shared" si="7" ref="M5:M16">I5+L5-K5</f>
        <v>53</v>
      </c>
      <c r="N5" s="7">
        <f t="shared" si="1"/>
        <v>0</v>
      </c>
      <c r="O5" s="4">
        <f t="shared" si="2"/>
        <v>0.25177304964539005</v>
      </c>
      <c r="P5" s="1">
        <v>282</v>
      </c>
      <c r="Q5" s="1">
        <v>29</v>
      </c>
      <c r="R5" s="1">
        <v>71</v>
      </c>
      <c r="S5" s="1">
        <v>4</v>
      </c>
      <c r="T5" s="1">
        <v>28</v>
      </c>
      <c r="U5" s="1">
        <f t="shared" si="3"/>
        <v>53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0.3271889400921659</v>
      </c>
      <c r="H6" s="7">
        <f t="shared" si="0"/>
        <v>217</v>
      </c>
      <c r="I6" s="7">
        <f t="shared" si="0"/>
        <v>22</v>
      </c>
      <c r="J6" s="7">
        <f t="shared" si="0"/>
        <v>71</v>
      </c>
      <c r="K6" s="7">
        <f t="shared" si="0"/>
        <v>4</v>
      </c>
      <c r="L6" s="7">
        <f t="shared" si="0"/>
        <v>34</v>
      </c>
      <c r="M6" s="7">
        <f t="shared" si="7"/>
        <v>52</v>
      </c>
      <c r="N6" s="7">
        <f t="shared" si="1"/>
        <v>2</v>
      </c>
      <c r="O6" s="4">
        <f t="shared" si="2"/>
        <v>0.3271889400921659</v>
      </c>
      <c r="P6" s="1">
        <v>217</v>
      </c>
      <c r="Q6" s="1">
        <v>22</v>
      </c>
      <c r="R6" s="1">
        <v>71</v>
      </c>
      <c r="S6" s="1">
        <v>4</v>
      </c>
      <c r="T6" s="1">
        <v>34</v>
      </c>
      <c r="U6" s="1">
        <f t="shared" si="3"/>
        <v>52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0.2535211267605634</v>
      </c>
      <c r="H7" s="7">
        <f t="shared" si="0"/>
        <v>355</v>
      </c>
      <c r="I7" s="7">
        <f t="shared" si="0"/>
        <v>57</v>
      </c>
      <c r="J7" s="7">
        <f t="shared" si="0"/>
        <v>90</v>
      </c>
      <c r="K7" s="7">
        <f t="shared" si="0"/>
        <v>12</v>
      </c>
      <c r="L7" s="7">
        <f t="shared" si="0"/>
        <v>41</v>
      </c>
      <c r="M7" s="7">
        <f t="shared" si="7"/>
        <v>86</v>
      </c>
      <c r="N7" s="7">
        <f t="shared" si="1"/>
        <v>1</v>
      </c>
      <c r="O7" s="4">
        <f t="shared" si="2"/>
        <v>0.2535211267605634</v>
      </c>
      <c r="P7" s="1">
        <v>355</v>
      </c>
      <c r="Q7" s="1">
        <v>57</v>
      </c>
      <c r="R7" s="1">
        <v>90</v>
      </c>
      <c r="S7" s="1">
        <v>12</v>
      </c>
      <c r="T7" s="1">
        <v>41</v>
      </c>
      <c r="U7" s="1">
        <f t="shared" si="3"/>
        <v>86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10</v>
      </c>
      <c r="B8" s="41">
        <v>3</v>
      </c>
      <c r="C8" s="40" t="s">
        <v>41</v>
      </c>
      <c r="D8" s="40" t="s">
        <v>71</v>
      </c>
      <c r="E8" s="40" t="s">
        <v>15</v>
      </c>
      <c r="F8" s="39" t="s">
        <v>91</v>
      </c>
      <c r="G8" s="11">
        <f>J8/H8</f>
        <v>0.25906735751295334</v>
      </c>
      <c r="H8" s="7">
        <f t="shared" si="0"/>
        <v>193</v>
      </c>
      <c r="I8" s="7">
        <f t="shared" si="0"/>
        <v>23</v>
      </c>
      <c r="J8" s="7">
        <f t="shared" si="0"/>
        <v>50</v>
      </c>
      <c r="K8" s="7">
        <f t="shared" si="0"/>
        <v>8</v>
      </c>
      <c r="L8" s="7">
        <f t="shared" si="0"/>
        <v>28</v>
      </c>
      <c r="M8" s="7">
        <f>I8+L8-K8</f>
        <v>43</v>
      </c>
      <c r="N8" s="7">
        <f t="shared" si="1"/>
        <v>2</v>
      </c>
      <c r="O8" s="4">
        <f t="shared" si="2"/>
        <v>0.25906735751295334</v>
      </c>
      <c r="P8" s="1">
        <v>193</v>
      </c>
      <c r="Q8" s="1">
        <v>23</v>
      </c>
      <c r="R8" s="1">
        <v>50</v>
      </c>
      <c r="S8" s="1">
        <v>8</v>
      </c>
      <c r="T8" s="1">
        <v>28</v>
      </c>
      <c r="U8" s="1">
        <f t="shared" si="3"/>
        <v>43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0.28662420382165604</v>
      </c>
      <c r="H9" s="7">
        <f t="shared" si="0"/>
        <v>157</v>
      </c>
      <c r="I9" s="7">
        <f t="shared" si="0"/>
        <v>22</v>
      </c>
      <c r="J9" s="7">
        <f t="shared" si="0"/>
        <v>45</v>
      </c>
      <c r="K9" s="7">
        <f t="shared" si="0"/>
        <v>2</v>
      </c>
      <c r="L9" s="7">
        <f t="shared" si="0"/>
        <v>16</v>
      </c>
      <c r="M9" s="7">
        <f>I9+L9-K9</f>
        <v>36</v>
      </c>
      <c r="N9" s="7">
        <f t="shared" si="1"/>
        <v>14</v>
      </c>
      <c r="O9" s="4">
        <f t="shared" si="2"/>
        <v>0.28662420382165604</v>
      </c>
      <c r="P9" s="1">
        <v>157</v>
      </c>
      <c r="Q9" s="1">
        <v>22</v>
      </c>
      <c r="R9" s="1">
        <v>45</v>
      </c>
      <c r="S9" s="1">
        <v>2</v>
      </c>
      <c r="T9" s="1">
        <v>16</v>
      </c>
      <c r="U9" s="1">
        <f t="shared" si="3"/>
        <v>36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0.25708502024291496</v>
      </c>
      <c r="H10" s="7">
        <f t="shared" si="0"/>
        <v>494</v>
      </c>
      <c r="I10" s="7">
        <f t="shared" si="0"/>
        <v>67</v>
      </c>
      <c r="J10" s="7">
        <f t="shared" si="0"/>
        <v>127</v>
      </c>
      <c r="K10" s="7">
        <f t="shared" si="0"/>
        <v>17</v>
      </c>
      <c r="L10" s="7">
        <f t="shared" si="0"/>
        <v>75</v>
      </c>
      <c r="M10" s="7">
        <f>I10+L10-K10</f>
        <v>125</v>
      </c>
      <c r="N10" s="7">
        <f t="shared" si="1"/>
        <v>6</v>
      </c>
      <c r="O10" s="4">
        <f t="shared" si="2"/>
        <v>0.25708502024291496</v>
      </c>
      <c r="P10" s="1">
        <v>494</v>
      </c>
      <c r="Q10" s="1">
        <v>67</v>
      </c>
      <c r="R10" s="1">
        <v>127</v>
      </c>
      <c r="S10" s="1">
        <v>17</v>
      </c>
      <c r="T10" s="1">
        <v>75</v>
      </c>
      <c r="U10" s="1">
        <f t="shared" si="3"/>
        <v>125</v>
      </c>
      <c r="V10" s="1">
        <v>6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0.25365853658536586</v>
      </c>
      <c r="H11" s="7">
        <f t="shared" si="0"/>
        <v>410</v>
      </c>
      <c r="I11" s="7">
        <f t="shared" si="0"/>
        <v>54</v>
      </c>
      <c r="J11" s="7">
        <f t="shared" si="0"/>
        <v>104</v>
      </c>
      <c r="K11" s="7">
        <f t="shared" si="0"/>
        <v>3</v>
      </c>
      <c r="L11" s="7">
        <f t="shared" si="0"/>
        <v>30</v>
      </c>
      <c r="M11" s="7">
        <f t="shared" si="7"/>
        <v>81</v>
      </c>
      <c r="N11" s="7">
        <f t="shared" si="1"/>
        <v>14</v>
      </c>
      <c r="O11" s="4">
        <f t="shared" si="2"/>
        <v>0.25365853658536586</v>
      </c>
      <c r="P11" s="1">
        <v>410</v>
      </c>
      <c r="Q11" s="1">
        <v>54</v>
      </c>
      <c r="R11" s="1">
        <v>104</v>
      </c>
      <c r="S11" s="1">
        <v>3</v>
      </c>
      <c r="T11" s="1">
        <v>30</v>
      </c>
      <c r="U11" s="1">
        <f t="shared" si="3"/>
        <v>81</v>
      </c>
      <c r="V11" s="1">
        <v>14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58</v>
      </c>
      <c r="D12" s="40" t="s">
        <v>19</v>
      </c>
      <c r="E12" s="40"/>
      <c r="F12" s="39" t="s">
        <v>86</v>
      </c>
      <c r="G12" s="11">
        <f t="shared" si="6"/>
        <v>0.2415902140672783</v>
      </c>
      <c r="H12" s="7">
        <f t="shared" si="0"/>
        <v>327</v>
      </c>
      <c r="I12" s="7">
        <f t="shared" si="0"/>
        <v>58</v>
      </c>
      <c r="J12" s="7">
        <f t="shared" si="0"/>
        <v>79</v>
      </c>
      <c r="K12" s="7">
        <f t="shared" si="0"/>
        <v>11</v>
      </c>
      <c r="L12" s="7">
        <f t="shared" si="0"/>
        <v>43</v>
      </c>
      <c r="M12" s="7">
        <f t="shared" si="7"/>
        <v>90</v>
      </c>
      <c r="N12" s="7">
        <f t="shared" si="1"/>
        <v>6</v>
      </c>
      <c r="O12" s="4">
        <f t="shared" si="2"/>
        <v>0.2415902140672783</v>
      </c>
      <c r="P12" s="1">
        <v>327</v>
      </c>
      <c r="Q12" s="1">
        <v>58</v>
      </c>
      <c r="R12" s="1">
        <v>79</v>
      </c>
      <c r="S12" s="1">
        <v>11</v>
      </c>
      <c r="T12" s="1">
        <v>43</v>
      </c>
      <c r="U12" s="1">
        <f>Q12+T12-S12</f>
        <v>90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0.31497797356828194</v>
      </c>
      <c r="H13" s="7">
        <f t="shared" si="0"/>
        <v>454</v>
      </c>
      <c r="I13" s="7">
        <f t="shared" si="0"/>
        <v>92</v>
      </c>
      <c r="J13" s="7">
        <f t="shared" si="0"/>
        <v>143</v>
      </c>
      <c r="K13" s="7">
        <f t="shared" si="0"/>
        <v>29</v>
      </c>
      <c r="L13" s="7">
        <f t="shared" si="0"/>
        <v>86</v>
      </c>
      <c r="M13" s="7">
        <f t="shared" si="7"/>
        <v>149</v>
      </c>
      <c r="N13" s="7">
        <f t="shared" si="1"/>
        <v>3</v>
      </c>
      <c r="O13" s="4">
        <f t="shared" si="2"/>
        <v>0.31497797356828194</v>
      </c>
      <c r="P13" s="1">
        <v>454</v>
      </c>
      <c r="Q13" s="1">
        <v>92</v>
      </c>
      <c r="R13" s="1">
        <v>143</v>
      </c>
      <c r="S13" s="1">
        <v>29</v>
      </c>
      <c r="T13" s="1">
        <v>86</v>
      </c>
      <c r="U13" s="1">
        <f t="shared" si="3"/>
        <v>149</v>
      </c>
      <c r="V13" s="1">
        <v>3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0.3199195171026157</v>
      </c>
      <c r="H14" s="7">
        <f t="shared" si="0"/>
        <v>497</v>
      </c>
      <c r="I14" s="7">
        <f t="shared" si="0"/>
        <v>64</v>
      </c>
      <c r="J14" s="7">
        <f t="shared" si="0"/>
        <v>159</v>
      </c>
      <c r="K14" s="7">
        <f t="shared" si="0"/>
        <v>26</v>
      </c>
      <c r="L14" s="7">
        <f t="shared" si="0"/>
        <v>98</v>
      </c>
      <c r="M14" s="7">
        <f t="shared" si="7"/>
        <v>136</v>
      </c>
      <c r="N14" s="7">
        <f t="shared" si="1"/>
        <v>6</v>
      </c>
      <c r="O14" s="4">
        <f t="shared" si="2"/>
        <v>0.3199195171026157</v>
      </c>
      <c r="P14" s="1">
        <v>497</v>
      </c>
      <c r="Q14" s="1">
        <v>64</v>
      </c>
      <c r="R14" s="1">
        <v>159</v>
      </c>
      <c r="S14" s="1">
        <v>26</v>
      </c>
      <c r="T14" s="1">
        <v>98</v>
      </c>
      <c r="U14" s="1">
        <f t="shared" si="3"/>
        <v>136</v>
      </c>
      <c r="V14" s="1">
        <v>6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0.23076923076923078</v>
      </c>
      <c r="H15" s="7">
        <f t="shared" si="0"/>
        <v>169</v>
      </c>
      <c r="I15" s="7">
        <f t="shared" si="0"/>
        <v>21</v>
      </c>
      <c r="J15" s="7">
        <f t="shared" si="0"/>
        <v>39</v>
      </c>
      <c r="K15" s="7">
        <f t="shared" si="0"/>
        <v>1</v>
      </c>
      <c r="L15" s="7">
        <f t="shared" si="0"/>
        <v>14</v>
      </c>
      <c r="M15" s="7">
        <f>I15+L15-K15</f>
        <v>34</v>
      </c>
      <c r="N15" s="7">
        <f t="shared" si="1"/>
        <v>9</v>
      </c>
      <c r="O15" s="4">
        <f t="shared" si="2"/>
        <v>0.23076923076923078</v>
      </c>
      <c r="P15" s="1">
        <v>169</v>
      </c>
      <c r="Q15" s="1">
        <v>21</v>
      </c>
      <c r="R15" s="1">
        <v>39</v>
      </c>
      <c r="S15" s="1">
        <v>1</v>
      </c>
      <c r="T15" s="1">
        <v>14</v>
      </c>
      <c r="U15" s="1">
        <f t="shared" si="3"/>
        <v>34</v>
      </c>
      <c r="V15" s="1">
        <v>9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0.25</v>
      </c>
      <c r="H16" s="7">
        <f t="shared" si="0"/>
        <v>180</v>
      </c>
      <c r="I16" s="7">
        <f t="shared" si="0"/>
        <v>29</v>
      </c>
      <c r="J16" s="7">
        <f t="shared" si="0"/>
        <v>45</v>
      </c>
      <c r="K16" s="7">
        <f t="shared" si="0"/>
        <v>1</v>
      </c>
      <c r="L16" s="7">
        <f t="shared" si="0"/>
        <v>14</v>
      </c>
      <c r="M16" s="7">
        <f t="shared" si="7"/>
        <v>42</v>
      </c>
      <c r="N16" s="7">
        <f t="shared" si="1"/>
        <v>4</v>
      </c>
      <c r="O16" s="4">
        <f t="shared" si="2"/>
        <v>0.25</v>
      </c>
      <c r="P16" s="1">
        <v>180</v>
      </c>
      <c r="Q16" s="1">
        <v>29</v>
      </c>
      <c r="R16" s="1">
        <v>45</v>
      </c>
      <c r="S16" s="1">
        <v>1</v>
      </c>
      <c r="T16" s="1">
        <v>14</v>
      </c>
      <c r="U16" s="1">
        <f t="shared" si="3"/>
        <v>42</v>
      </c>
      <c r="V16" s="1">
        <v>4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365</v>
      </c>
      <c r="B17" s="41">
        <v>3</v>
      </c>
      <c r="C17" s="40" t="s">
        <v>43</v>
      </c>
      <c r="D17" s="40" t="s">
        <v>20</v>
      </c>
      <c r="E17" s="40" t="s">
        <v>18</v>
      </c>
      <c r="F17" s="39" t="s">
        <v>382</v>
      </c>
      <c r="G17" s="11">
        <f>J17/H17</f>
        <v>0.3469387755102041</v>
      </c>
      <c r="H17" s="7">
        <f>P17-X17</f>
        <v>49</v>
      </c>
      <c r="I17" s="7">
        <f>Q17-Y17</f>
        <v>6</v>
      </c>
      <c r="J17" s="7">
        <f>R17-Z17</f>
        <v>17</v>
      </c>
      <c r="K17" s="7">
        <f>S17-AA17</f>
        <v>0</v>
      </c>
      <c r="L17" s="7">
        <f>T17-AB17</f>
        <v>3</v>
      </c>
      <c r="M17" s="7">
        <f>I17+L17-K17</f>
        <v>9</v>
      </c>
      <c r="N17" s="7">
        <f>V17-AD17</f>
        <v>0</v>
      </c>
      <c r="O17" s="4">
        <f>R17/P17</f>
        <v>0.3387096774193548</v>
      </c>
      <c r="P17" s="1">
        <v>62</v>
      </c>
      <c r="Q17" s="1">
        <v>8</v>
      </c>
      <c r="R17" s="1">
        <v>21</v>
      </c>
      <c r="S17" s="1">
        <v>0</v>
      </c>
      <c r="T17" s="1">
        <v>4</v>
      </c>
      <c r="U17" s="1">
        <f>Q17+T17-S17</f>
        <v>12</v>
      </c>
      <c r="V17" s="1">
        <v>1</v>
      </c>
      <c r="W17" s="4">
        <f>Z17/X17</f>
        <v>0.3076923076923077</v>
      </c>
      <c r="X17" s="1">
        <v>13</v>
      </c>
      <c r="Y17" s="1">
        <v>2</v>
      </c>
      <c r="Z17" s="1">
        <v>4</v>
      </c>
      <c r="AA17" s="1">
        <v>0</v>
      </c>
      <c r="AB17" s="1">
        <v>1</v>
      </c>
      <c r="AC17" s="1">
        <f>Y17+AB17-AA17</f>
        <v>3</v>
      </c>
      <c r="AD17" s="1">
        <v>1</v>
      </c>
    </row>
    <row r="18" spans="1:30" s="48" customFormat="1" ht="15.75" thickBot="1">
      <c r="A18" s="42">
        <v>4</v>
      </c>
      <c r="B18" s="43">
        <v>3</v>
      </c>
      <c r="C18" s="42" t="s">
        <v>43</v>
      </c>
      <c r="D18" s="42" t="s">
        <v>71</v>
      </c>
      <c r="E18" s="42" t="s">
        <v>81</v>
      </c>
      <c r="F18" s="44" t="s">
        <v>82</v>
      </c>
      <c r="G18" s="50">
        <f>J18/H18</f>
        <v>0.171875</v>
      </c>
      <c r="H18" s="42">
        <f>P18-X18</f>
        <v>64</v>
      </c>
      <c r="I18" s="42">
        <f>Q18-Y18</f>
        <v>9</v>
      </c>
      <c r="J18" s="42">
        <f>R18-Z18</f>
        <v>11</v>
      </c>
      <c r="K18" s="42">
        <f>S18-AA18</f>
        <v>3</v>
      </c>
      <c r="L18" s="42">
        <f>T18-AB18</f>
        <v>11</v>
      </c>
      <c r="M18" s="42">
        <f>I18+L18-K18</f>
        <v>17</v>
      </c>
      <c r="N18" s="42">
        <f>V18-AD18</f>
        <v>0</v>
      </c>
      <c r="O18" s="51">
        <f>R18/P18</f>
        <v>0.171875</v>
      </c>
      <c r="P18" s="48">
        <v>64</v>
      </c>
      <c r="Q18" s="48">
        <v>9</v>
      </c>
      <c r="R18" s="48">
        <v>11</v>
      </c>
      <c r="S18" s="48">
        <v>3</v>
      </c>
      <c r="T18" s="48">
        <v>11</v>
      </c>
      <c r="U18" s="48">
        <f>Q18+T18-S18</f>
        <v>17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14" ht="15.75" thickBot="1">
      <c r="A19" s="7">
        <f>SUM(A4:A18)</f>
        <v>169</v>
      </c>
      <c r="B19" s="7"/>
      <c r="C19" s="7"/>
      <c r="D19" s="7"/>
      <c r="E19" s="7"/>
      <c r="F19" s="10"/>
      <c r="G19" s="14">
        <f t="shared" si="6"/>
        <v>0.27359163299263134</v>
      </c>
      <c r="H19" s="15">
        <f aca="true" t="shared" si="8" ref="H19:N19">SUM(H4:H18)</f>
        <v>4207</v>
      </c>
      <c r="I19" s="15">
        <f t="shared" si="8"/>
        <v>584</v>
      </c>
      <c r="J19" s="15">
        <f t="shared" si="8"/>
        <v>1151</v>
      </c>
      <c r="K19" s="15">
        <f t="shared" si="8"/>
        <v>132</v>
      </c>
      <c r="L19" s="15">
        <f t="shared" si="8"/>
        <v>581</v>
      </c>
      <c r="M19" s="15">
        <f t="shared" si="8"/>
        <v>1033</v>
      </c>
      <c r="N19" s="16">
        <f t="shared" si="8"/>
        <v>68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10</v>
      </c>
      <c r="B22" s="41">
        <v>2</v>
      </c>
      <c r="C22" s="40" t="s">
        <v>41</v>
      </c>
      <c r="D22" s="40">
        <v>1</v>
      </c>
      <c r="E22" s="40"/>
      <c r="F22" s="39" t="s">
        <v>92</v>
      </c>
      <c r="G22" s="12">
        <f aca="true" t="shared" si="9" ref="G22:G32">M22/K22*9</f>
        <v>3.5689655172413794</v>
      </c>
      <c r="H22" s="12">
        <f aca="true" t="shared" si="10" ref="H22:H32">(L22+N22)/K22</f>
        <v>1.1206896551724137</v>
      </c>
      <c r="I22" s="7">
        <f aca="true" t="shared" si="11" ref="I22:N31">Q22-Y22</f>
        <v>0</v>
      </c>
      <c r="J22" s="7">
        <f t="shared" si="11"/>
        <v>25</v>
      </c>
      <c r="K22" s="13">
        <f t="shared" si="11"/>
        <v>58</v>
      </c>
      <c r="L22" s="7">
        <f t="shared" si="11"/>
        <v>47</v>
      </c>
      <c r="M22" s="7">
        <f t="shared" si="11"/>
        <v>23</v>
      </c>
      <c r="N22" s="7">
        <f t="shared" si="11"/>
        <v>18</v>
      </c>
      <c r="O22" s="5">
        <f aca="true" t="shared" si="12" ref="O22:O29">U22/S22*9</f>
        <v>3.5689655172413794</v>
      </c>
      <c r="P22" s="5">
        <f aca="true" t="shared" si="13" ref="P22:P29">(T22+V22)/S22</f>
        <v>1.1206896551724137</v>
      </c>
      <c r="Q22" s="1">
        <v>0</v>
      </c>
      <c r="R22" s="1">
        <v>25</v>
      </c>
      <c r="S22" s="34">
        <v>58</v>
      </c>
      <c r="T22" s="1">
        <v>47</v>
      </c>
      <c r="U22" s="1">
        <v>23</v>
      </c>
      <c r="V22" s="1">
        <v>18</v>
      </c>
      <c r="W22" s="5" t="e">
        <f aca="true" t="shared" si="14" ref="W22:W29">AC22/AA22*9</f>
        <v>#DIV/0!</v>
      </c>
      <c r="X22" s="5" t="e">
        <f aca="true" t="shared" si="15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2</v>
      </c>
      <c r="C23" s="40" t="s">
        <v>58</v>
      </c>
      <c r="D23" s="40">
        <v>2</v>
      </c>
      <c r="E23" s="40"/>
      <c r="F23" s="39" t="s">
        <v>93</v>
      </c>
      <c r="G23" s="12">
        <f t="shared" si="9"/>
        <v>3.525619834710744</v>
      </c>
      <c r="H23" s="12">
        <f t="shared" si="10"/>
        <v>1.1355371900826448</v>
      </c>
      <c r="I23" s="7">
        <f t="shared" si="11"/>
        <v>16</v>
      </c>
      <c r="J23" s="7">
        <f t="shared" si="11"/>
        <v>0</v>
      </c>
      <c r="K23" s="13">
        <f t="shared" si="11"/>
        <v>201.66666666666666</v>
      </c>
      <c r="L23" s="7">
        <f t="shared" si="11"/>
        <v>203</v>
      </c>
      <c r="M23" s="7">
        <f t="shared" si="11"/>
        <v>79</v>
      </c>
      <c r="N23" s="7">
        <f t="shared" si="11"/>
        <v>26</v>
      </c>
      <c r="O23" s="5">
        <f t="shared" si="12"/>
        <v>3.525619834710744</v>
      </c>
      <c r="P23" s="5">
        <f t="shared" si="13"/>
        <v>1.1355371900826448</v>
      </c>
      <c r="Q23" s="1">
        <v>16</v>
      </c>
      <c r="R23" s="1">
        <v>0</v>
      </c>
      <c r="S23" s="34">
        <v>201.66666666666666</v>
      </c>
      <c r="T23" s="1">
        <v>203</v>
      </c>
      <c r="U23" s="1">
        <v>79</v>
      </c>
      <c r="V23" s="1">
        <v>26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22</v>
      </c>
      <c r="B24" s="41">
        <v>3</v>
      </c>
      <c r="C24" s="40" t="s">
        <v>43</v>
      </c>
      <c r="D24" s="40">
        <v>3</v>
      </c>
      <c r="E24" s="40"/>
      <c r="F24" s="39" t="s">
        <v>94</v>
      </c>
      <c r="G24" s="12">
        <f t="shared" si="9"/>
        <v>3.632530120481928</v>
      </c>
      <c r="H24" s="12">
        <f t="shared" si="10"/>
        <v>1.2650602409638554</v>
      </c>
      <c r="I24" s="7">
        <f t="shared" si="11"/>
        <v>13</v>
      </c>
      <c r="J24" s="7">
        <f t="shared" si="11"/>
        <v>0</v>
      </c>
      <c r="K24" s="13">
        <f t="shared" si="11"/>
        <v>166</v>
      </c>
      <c r="L24" s="7">
        <f t="shared" si="11"/>
        <v>148</v>
      </c>
      <c r="M24" s="7">
        <f t="shared" si="11"/>
        <v>67</v>
      </c>
      <c r="N24" s="7">
        <f t="shared" si="11"/>
        <v>62</v>
      </c>
      <c r="O24" s="5">
        <f t="shared" si="12"/>
        <v>3.632530120481928</v>
      </c>
      <c r="P24" s="5">
        <f t="shared" si="13"/>
        <v>1.2650602409638554</v>
      </c>
      <c r="Q24" s="1">
        <v>13</v>
      </c>
      <c r="R24" s="1">
        <v>0</v>
      </c>
      <c r="S24" s="34">
        <v>166</v>
      </c>
      <c r="T24" s="1">
        <v>148</v>
      </c>
      <c r="U24" s="1">
        <v>67</v>
      </c>
      <c r="V24" s="1">
        <v>62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15</v>
      </c>
      <c r="B25" s="41">
        <v>3</v>
      </c>
      <c r="C25" s="40" t="s">
        <v>43</v>
      </c>
      <c r="D25" s="40">
        <v>4</v>
      </c>
      <c r="E25" s="40"/>
      <c r="F25" s="39" t="s">
        <v>95</v>
      </c>
      <c r="G25" s="12">
        <f t="shared" si="9"/>
        <v>3.8158458244111353</v>
      </c>
      <c r="H25" s="12">
        <f t="shared" si="10"/>
        <v>1.214132762312634</v>
      </c>
      <c r="I25" s="7">
        <f t="shared" si="11"/>
        <v>8</v>
      </c>
      <c r="J25" s="7">
        <f t="shared" si="11"/>
        <v>0</v>
      </c>
      <c r="K25" s="13">
        <f t="shared" si="11"/>
        <v>155.66666666666666</v>
      </c>
      <c r="L25" s="7">
        <f t="shared" si="11"/>
        <v>149</v>
      </c>
      <c r="M25" s="7">
        <f t="shared" si="11"/>
        <v>66</v>
      </c>
      <c r="N25" s="7">
        <f t="shared" si="11"/>
        <v>40</v>
      </c>
      <c r="O25" s="5">
        <f t="shared" si="12"/>
        <v>3.8158458244111353</v>
      </c>
      <c r="P25" s="5">
        <f t="shared" si="13"/>
        <v>1.214132762312634</v>
      </c>
      <c r="Q25" s="1">
        <v>8</v>
      </c>
      <c r="R25" s="1">
        <v>0</v>
      </c>
      <c r="S25" s="34">
        <v>155.66666666666666</v>
      </c>
      <c r="T25" s="1">
        <v>149</v>
      </c>
      <c r="U25" s="1">
        <v>66</v>
      </c>
      <c r="V25" s="1">
        <v>40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6</v>
      </c>
      <c r="B26" s="41">
        <v>3</v>
      </c>
      <c r="C26" s="40" t="s">
        <v>51</v>
      </c>
      <c r="D26" s="40">
        <v>5</v>
      </c>
      <c r="E26" s="40"/>
      <c r="F26" s="39" t="s">
        <v>96</v>
      </c>
      <c r="G26" s="12">
        <f t="shared" si="9"/>
        <v>5.291759465478842</v>
      </c>
      <c r="H26" s="12">
        <f t="shared" si="10"/>
        <v>1.3697104677060135</v>
      </c>
      <c r="I26" s="7">
        <f t="shared" si="11"/>
        <v>6</v>
      </c>
      <c r="J26" s="7">
        <f t="shared" si="11"/>
        <v>0</v>
      </c>
      <c r="K26" s="13">
        <f t="shared" si="11"/>
        <v>149.66666666666666</v>
      </c>
      <c r="L26" s="7">
        <f t="shared" si="11"/>
        <v>168</v>
      </c>
      <c r="M26" s="7">
        <f t="shared" si="11"/>
        <v>88</v>
      </c>
      <c r="N26" s="7">
        <f t="shared" si="11"/>
        <v>37</v>
      </c>
      <c r="O26" s="5">
        <f t="shared" si="12"/>
        <v>5.291759465478842</v>
      </c>
      <c r="P26" s="5">
        <f t="shared" si="13"/>
        <v>1.3697104677060135</v>
      </c>
      <c r="Q26" s="1">
        <v>6</v>
      </c>
      <c r="R26" s="1">
        <v>0</v>
      </c>
      <c r="S26" s="34">
        <v>149.66666666666666</v>
      </c>
      <c r="T26" s="1">
        <v>168</v>
      </c>
      <c r="U26" s="1">
        <v>88</v>
      </c>
      <c r="V26" s="1">
        <v>37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</v>
      </c>
      <c r="B27" s="41">
        <v>3</v>
      </c>
      <c r="C27" s="40" t="s">
        <v>39</v>
      </c>
      <c r="D27" s="40">
        <v>6</v>
      </c>
      <c r="E27" s="40"/>
      <c r="F27" s="39" t="s">
        <v>97</v>
      </c>
      <c r="G27" s="12">
        <f t="shared" si="9"/>
        <v>4.925675675675675</v>
      </c>
      <c r="H27" s="12">
        <f t="shared" si="10"/>
        <v>1.2972972972972971</v>
      </c>
      <c r="I27" s="7">
        <f t="shared" si="11"/>
        <v>0</v>
      </c>
      <c r="J27" s="7">
        <f t="shared" si="11"/>
        <v>0</v>
      </c>
      <c r="K27" s="13">
        <f t="shared" si="11"/>
        <v>49.333333333333336</v>
      </c>
      <c r="L27" s="7">
        <f t="shared" si="11"/>
        <v>47</v>
      </c>
      <c r="M27" s="7">
        <f t="shared" si="11"/>
        <v>27</v>
      </c>
      <c r="N27" s="7">
        <f t="shared" si="11"/>
        <v>17</v>
      </c>
      <c r="O27" s="5">
        <f t="shared" si="12"/>
        <v>4.925675675675675</v>
      </c>
      <c r="P27" s="5">
        <f t="shared" si="13"/>
        <v>1.2972972972972971</v>
      </c>
      <c r="Q27" s="1">
        <v>0</v>
      </c>
      <c r="R27" s="1">
        <v>0</v>
      </c>
      <c r="S27" s="34">
        <v>49.333333333333336</v>
      </c>
      <c r="T27" s="1">
        <v>47</v>
      </c>
      <c r="U27" s="1">
        <v>27</v>
      </c>
      <c r="V27" s="1">
        <v>17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365</v>
      </c>
      <c r="B28" s="41">
        <v>3</v>
      </c>
      <c r="C28" s="40" t="s">
        <v>42</v>
      </c>
      <c r="D28" s="40">
        <v>7</v>
      </c>
      <c r="E28" s="40"/>
      <c r="F28" s="39" t="s">
        <v>383</v>
      </c>
      <c r="G28" s="12">
        <f t="shared" si="9"/>
        <v>2.999999999999999</v>
      </c>
      <c r="H28" s="12">
        <f t="shared" si="10"/>
        <v>1.9999999999999998</v>
      </c>
      <c r="I28" s="7">
        <f t="shared" si="11"/>
        <v>0</v>
      </c>
      <c r="J28" s="7">
        <f t="shared" si="11"/>
        <v>0</v>
      </c>
      <c r="K28" s="13">
        <f t="shared" si="11"/>
        <v>3.0000000000000004</v>
      </c>
      <c r="L28" s="7">
        <f t="shared" si="11"/>
        <v>6</v>
      </c>
      <c r="M28" s="7">
        <f t="shared" si="11"/>
        <v>1</v>
      </c>
      <c r="N28" s="7">
        <f t="shared" si="11"/>
        <v>0</v>
      </c>
      <c r="O28" s="5">
        <f t="shared" si="12"/>
        <v>1.588235294117647</v>
      </c>
      <c r="P28" s="5">
        <f t="shared" si="13"/>
        <v>1.9411764705882353</v>
      </c>
      <c r="Q28" s="1">
        <v>0</v>
      </c>
      <c r="R28" s="1">
        <v>0</v>
      </c>
      <c r="S28" s="34">
        <v>5.666666666666667</v>
      </c>
      <c r="T28" s="1">
        <v>7</v>
      </c>
      <c r="U28" s="1">
        <v>1</v>
      </c>
      <c r="V28" s="1">
        <v>4</v>
      </c>
      <c r="W28" s="5">
        <f t="shared" si="14"/>
        <v>0</v>
      </c>
      <c r="X28" s="5">
        <f t="shared" si="15"/>
        <v>1.875</v>
      </c>
      <c r="Y28" s="1">
        <v>0</v>
      </c>
      <c r="Z28" s="1">
        <v>0</v>
      </c>
      <c r="AA28" s="34">
        <v>2.6666666666666665</v>
      </c>
      <c r="AB28" s="1">
        <v>1</v>
      </c>
      <c r="AC28" s="1">
        <v>0</v>
      </c>
      <c r="AD28" s="1">
        <v>4</v>
      </c>
    </row>
    <row r="29" spans="1:30" ht="15">
      <c r="A29" s="40">
        <v>7</v>
      </c>
      <c r="B29" s="41">
        <v>3</v>
      </c>
      <c r="C29" s="40" t="s">
        <v>58</v>
      </c>
      <c r="D29" s="40">
        <v>8</v>
      </c>
      <c r="E29" s="40"/>
      <c r="F29" s="39" t="s">
        <v>99</v>
      </c>
      <c r="G29" s="12">
        <f t="shared" si="9"/>
        <v>5.275064267352185</v>
      </c>
      <c r="H29" s="12">
        <f t="shared" si="10"/>
        <v>1.526992287917738</v>
      </c>
      <c r="I29" s="7">
        <f t="shared" si="11"/>
        <v>7</v>
      </c>
      <c r="J29" s="7">
        <f t="shared" si="11"/>
        <v>0</v>
      </c>
      <c r="K29" s="13">
        <f t="shared" si="11"/>
        <v>129.66666666666666</v>
      </c>
      <c r="L29" s="7">
        <f t="shared" si="11"/>
        <v>167</v>
      </c>
      <c r="M29" s="7">
        <f t="shared" si="11"/>
        <v>76</v>
      </c>
      <c r="N29" s="7">
        <f t="shared" si="11"/>
        <v>31</v>
      </c>
      <c r="O29" s="5">
        <f t="shared" si="12"/>
        <v>5.275064267352185</v>
      </c>
      <c r="P29" s="5">
        <f t="shared" si="13"/>
        <v>1.526992287917738</v>
      </c>
      <c r="Q29" s="1">
        <v>7</v>
      </c>
      <c r="R29" s="1">
        <v>0</v>
      </c>
      <c r="S29" s="34">
        <v>129.66666666666666</v>
      </c>
      <c r="T29" s="1">
        <v>167</v>
      </c>
      <c r="U29" s="1">
        <v>76</v>
      </c>
      <c r="V29" s="1">
        <v>31</v>
      </c>
      <c r="W29" s="5" t="e">
        <f t="shared" si="14"/>
        <v>#DIV/0!</v>
      </c>
      <c r="X29" s="5" t="e">
        <f t="shared" si="15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354</v>
      </c>
      <c r="B30" s="41">
        <v>3</v>
      </c>
      <c r="C30" s="40" t="s">
        <v>39</v>
      </c>
      <c r="D30" s="40">
        <v>9</v>
      </c>
      <c r="E30" s="40"/>
      <c r="F30" s="39" t="s">
        <v>104</v>
      </c>
      <c r="G30" s="12">
        <f>M30/K30*9</f>
        <v>5.192307692307692</v>
      </c>
      <c r="H30" s="12">
        <f>(L30+N30)/K30</f>
        <v>1.7884615384615383</v>
      </c>
      <c r="I30" s="7">
        <f>Q30-Y30</f>
        <v>0</v>
      </c>
      <c r="J30" s="7">
        <f>R30-Z30</f>
        <v>0</v>
      </c>
      <c r="K30" s="13">
        <f>S30-AA30</f>
        <v>17.333333333333336</v>
      </c>
      <c r="L30" s="7">
        <f>T30-AB30</f>
        <v>25</v>
      </c>
      <c r="M30" s="7">
        <f>U30-AC30</f>
        <v>10</v>
      </c>
      <c r="N30" s="7">
        <f>V30-AD30</f>
        <v>6</v>
      </c>
      <c r="O30" s="5">
        <f>U30/S30*9</f>
        <v>6.291262135922329</v>
      </c>
      <c r="P30" s="5">
        <f>(T30+V30)/S30</f>
        <v>1.6893203883495145</v>
      </c>
      <c r="Q30" s="1">
        <v>1</v>
      </c>
      <c r="R30" s="1">
        <v>0</v>
      </c>
      <c r="S30" s="34">
        <v>34.333333333333336</v>
      </c>
      <c r="T30" s="1">
        <v>46</v>
      </c>
      <c r="U30" s="1">
        <v>24</v>
      </c>
      <c r="V30" s="1">
        <v>12</v>
      </c>
      <c r="W30" s="5">
        <f>AC30/AA30*9</f>
        <v>7.411764705882352</v>
      </c>
      <c r="X30" s="5">
        <f>(AB30+AD30)/AA30</f>
        <v>1.588235294117647</v>
      </c>
      <c r="Y30" s="1">
        <v>1</v>
      </c>
      <c r="Z30" s="1">
        <v>0</v>
      </c>
      <c r="AA30" s="1">
        <v>17</v>
      </c>
      <c r="AB30" s="1">
        <v>21</v>
      </c>
      <c r="AC30" s="1">
        <v>14</v>
      </c>
      <c r="AD30" s="1">
        <v>6</v>
      </c>
    </row>
    <row r="31" spans="1:30" s="48" customFormat="1" ht="15.75" thickBot="1">
      <c r="A31" s="42">
        <v>4</v>
      </c>
      <c r="B31" s="43">
        <v>3</v>
      </c>
      <c r="C31" s="42" t="s">
        <v>42</v>
      </c>
      <c r="D31" s="42" t="s">
        <v>45</v>
      </c>
      <c r="E31" s="42"/>
      <c r="F31" s="44" t="s">
        <v>98</v>
      </c>
      <c r="G31" s="45">
        <f>M31/K31*9</f>
        <v>12.461538461538463</v>
      </c>
      <c r="H31" s="45">
        <f>(L31+N31)/K31</f>
        <v>3.230769230769231</v>
      </c>
      <c r="I31" s="42">
        <f>Q31-Y31</f>
        <v>0</v>
      </c>
      <c r="J31" s="42">
        <f>R31-Z31</f>
        <v>0</v>
      </c>
      <c r="K31" s="46">
        <f>S31-AA31</f>
        <v>4.333333333333333</v>
      </c>
      <c r="L31" s="42">
        <f>T31-AB31</f>
        <v>11</v>
      </c>
      <c r="M31" s="42">
        <f>U31-AC31</f>
        <v>6</v>
      </c>
      <c r="N31" s="42">
        <f>V31-AD31</f>
        <v>3</v>
      </c>
      <c r="O31" s="47">
        <f>U31/S31*9</f>
        <v>12.461538461538463</v>
      </c>
      <c r="P31" s="47">
        <f>(T31+V31)/S31</f>
        <v>3.230769230769231</v>
      </c>
      <c r="Q31" s="48">
        <v>0</v>
      </c>
      <c r="R31" s="48">
        <v>0</v>
      </c>
      <c r="S31" s="49">
        <v>4.333333333333333</v>
      </c>
      <c r="T31" s="48">
        <v>11</v>
      </c>
      <c r="U31" s="48">
        <v>6</v>
      </c>
      <c r="V31" s="48">
        <v>3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14" ht="15.75" thickBot="1">
      <c r="A32" s="7">
        <f>SUM(A22:A31)</f>
        <v>87</v>
      </c>
      <c r="B32" s="7"/>
      <c r="C32" s="7"/>
      <c r="D32" s="7"/>
      <c r="E32" s="7"/>
      <c r="F32" s="10"/>
      <c r="G32" s="17">
        <f t="shared" si="9"/>
        <v>4.265691868758916</v>
      </c>
      <c r="H32" s="18">
        <f t="shared" si="10"/>
        <v>1.2956490727532097</v>
      </c>
      <c r="I32" s="15">
        <f aca="true" t="shared" si="16" ref="I32:N32">SUM(I22:I31)</f>
        <v>50</v>
      </c>
      <c r="J32" s="15">
        <f t="shared" si="16"/>
        <v>25</v>
      </c>
      <c r="K32" s="19">
        <f t="shared" si="16"/>
        <v>934.6666666666666</v>
      </c>
      <c r="L32" s="15">
        <f t="shared" si="16"/>
        <v>971</v>
      </c>
      <c r="M32" s="15">
        <f t="shared" si="16"/>
        <v>443</v>
      </c>
      <c r="N32" s="16">
        <f t="shared" si="16"/>
        <v>240</v>
      </c>
    </row>
    <row r="33" spans="1:14" ht="15">
      <c r="A33" s="7">
        <f>A19+A32</f>
        <v>256</v>
      </c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9" t="s">
        <v>28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51</v>
      </c>
      <c r="D38" s="40" t="s">
        <v>18</v>
      </c>
      <c r="E38" s="40"/>
      <c r="F38" s="39" t="s">
        <v>101</v>
      </c>
      <c r="G38" s="7">
        <v>1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44</v>
      </c>
      <c r="D39" s="40" t="s">
        <v>16</v>
      </c>
      <c r="E39" s="40"/>
      <c r="F39" s="39" t="s">
        <v>102</v>
      </c>
      <c r="G39" s="7">
        <v>2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45</v>
      </c>
      <c r="E40" s="40"/>
      <c r="F40" s="39" t="s">
        <v>103</v>
      </c>
      <c r="G40" s="7">
        <v>3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353</v>
      </c>
      <c r="B41" s="41">
        <v>3</v>
      </c>
      <c r="C41" s="40" t="s">
        <v>52</v>
      </c>
      <c r="D41" s="40" t="s">
        <v>45</v>
      </c>
      <c r="E41" s="40"/>
      <c r="F41" s="39" t="s">
        <v>100</v>
      </c>
      <c r="G41" s="7">
        <v>4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41</v>
      </c>
      <c r="D42" s="40" t="s">
        <v>19</v>
      </c>
      <c r="E42" s="40"/>
      <c r="F42" s="39" t="s">
        <v>105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40</v>
      </c>
      <c r="D43" s="40" t="s">
        <v>45</v>
      </c>
      <c r="E43" s="40"/>
      <c r="F43" s="39" t="s">
        <v>106</v>
      </c>
      <c r="G43" s="7">
        <v>6</v>
      </c>
      <c r="H43" s="40"/>
      <c r="I43" s="41"/>
      <c r="J43" s="40"/>
      <c r="K43" s="40"/>
      <c r="L43" s="40"/>
      <c r="M43" s="39"/>
      <c r="N43" s="7"/>
    </row>
    <row r="44" spans="1:14" ht="15">
      <c r="A44" s="40"/>
      <c r="B44" s="41">
        <v>3</v>
      </c>
      <c r="C44" s="40" t="s">
        <v>58</v>
      </c>
      <c r="D44" s="40" t="s">
        <v>45</v>
      </c>
      <c r="E44" s="40"/>
      <c r="F44" s="39" t="s">
        <v>107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41</v>
      </c>
      <c r="D45" s="40" t="s">
        <v>19</v>
      </c>
      <c r="E45" s="40"/>
      <c r="F45" s="39" t="s">
        <v>108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58</v>
      </c>
      <c r="D46" s="40" t="s">
        <v>19</v>
      </c>
      <c r="E46" s="40"/>
      <c r="F46" s="39" t="s">
        <v>109</v>
      </c>
      <c r="G46" s="7">
        <v>9</v>
      </c>
    </row>
    <row r="47" spans="1:7" ht="15">
      <c r="A47" s="40"/>
      <c r="B47" s="41">
        <v>3</v>
      </c>
      <c r="C47" s="40" t="s">
        <v>39</v>
      </c>
      <c r="D47" s="40" t="s">
        <v>45</v>
      </c>
      <c r="E47" s="40"/>
      <c r="F47" s="39" t="s">
        <v>110</v>
      </c>
      <c r="G47" s="7">
        <v>10</v>
      </c>
    </row>
    <row r="48" spans="1:7" ht="15">
      <c r="A48" s="40"/>
      <c r="B48" s="41">
        <v>3</v>
      </c>
      <c r="C48" s="40" t="s">
        <v>52</v>
      </c>
      <c r="D48" s="40" t="s">
        <v>45</v>
      </c>
      <c r="E48" s="40"/>
      <c r="F48" s="39" t="s">
        <v>111</v>
      </c>
      <c r="G48" s="7">
        <v>11</v>
      </c>
    </row>
    <row r="49" spans="1:7" ht="15">
      <c r="A49" s="40"/>
      <c r="B49" s="41">
        <v>3</v>
      </c>
      <c r="C49" s="40" t="s">
        <v>58</v>
      </c>
      <c r="D49" s="40" t="s">
        <v>45</v>
      </c>
      <c r="E49" s="40"/>
      <c r="F49" s="39" t="s">
        <v>112</v>
      </c>
      <c r="G49" s="7">
        <v>12</v>
      </c>
    </row>
    <row r="50" spans="1:7" ht="15">
      <c r="A50" s="40" t="s">
        <v>384</v>
      </c>
      <c r="B50" s="41">
        <v>3</v>
      </c>
      <c r="C50" s="40" t="s">
        <v>43</v>
      </c>
      <c r="D50" s="40" t="s">
        <v>15</v>
      </c>
      <c r="E50" s="40" t="s">
        <v>19</v>
      </c>
      <c r="F50" s="39" t="s">
        <v>82</v>
      </c>
      <c r="G50" s="7">
        <v>13</v>
      </c>
    </row>
    <row r="51" spans="1:7" ht="15">
      <c r="A51" s="40"/>
      <c r="B51" s="41">
        <v>3</v>
      </c>
      <c r="C51" s="40" t="s">
        <v>64</v>
      </c>
      <c r="D51" s="40" t="s">
        <v>45</v>
      </c>
      <c r="E51" s="40"/>
      <c r="F51" s="39" t="s">
        <v>113</v>
      </c>
      <c r="G51" s="7">
        <v>14</v>
      </c>
    </row>
    <row r="52" spans="1:7" ht="15">
      <c r="A52" s="40"/>
      <c r="B52" s="41">
        <v>3</v>
      </c>
      <c r="C52" s="40" t="s">
        <v>39</v>
      </c>
      <c r="D52" s="40" t="s">
        <v>45</v>
      </c>
      <c r="E52" s="40"/>
      <c r="F52" s="39" t="s">
        <v>114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55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115</v>
      </c>
      <c r="G4" s="11">
        <f>J4/H4</f>
        <v>0.3246268656716418</v>
      </c>
      <c r="H4" s="7">
        <f aca="true" t="shared" si="0" ref="H4:L21">P4-X4</f>
        <v>268</v>
      </c>
      <c r="I4" s="7">
        <f t="shared" si="0"/>
        <v>44</v>
      </c>
      <c r="J4" s="7">
        <f t="shared" si="0"/>
        <v>87</v>
      </c>
      <c r="K4" s="7">
        <f t="shared" si="0"/>
        <v>12</v>
      </c>
      <c r="L4" s="7">
        <f t="shared" si="0"/>
        <v>47</v>
      </c>
      <c r="M4" s="7">
        <f>I4+L4-K4</f>
        <v>79</v>
      </c>
      <c r="N4" s="7">
        <f aca="true" t="shared" si="1" ref="N4:N16">V4-AD4</f>
        <v>0</v>
      </c>
      <c r="O4" s="4">
        <f aca="true" t="shared" si="2" ref="O4:O16">R4/P4</f>
        <v>0.3246268656716418</v>
      </c>
      <c r="P4" s="1">
        <v>268</v>
      </c>
      <c r="Q4" s="1">
        <v>44</v>
      </c>
      <c r="R4" s="1">
        <v>87</v>
      </c>
      <c r="S4" s="1">
        <v>12</v>
      </c>
      <c r="T4" s="1">
        <v>47</v>
      </c>
      <c r="U4" s="1">
        <f aca="true" t="shared" si="3" ref="U4:U16">Q4+T4-S4</f>
        <v>79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116</v>
      </c>
      <c r="G5" s="11">
        <f aca="true" t="shared" si="6" ref="G5:G23">J5/H5</f>
        <v>0.2518518518518518</v>
      </c>
      <c r="H5" s="7">
        <f t="shared" si="0"/>
        <v>135</v>
      </c>
      <c r="I5" s="7">
        <f t="shared" si="0"/>
        <v>18</v>
      </c>
      <c r="J5" s="7">
        <f t="shared" si="0"/>
        <v>34</v>
      </c>
      <c r="K5" s="7">
        <f t="shared" si="0"/>
        <v>5</v>
      </c>
      <c r="L5" s="7">
        <f t="shared" si="0"/>
        <v>15</v>
      </c>
      <c r="M5" s="7">
        <f aca="true" t="shared" si="7" ref="M5:M16">I5+L5-K5</f>
        <v>28</v>
      </c>
      <c r="N5" s="7">
        <f t="shared" si="1"/>
        <v>0</v>
      </c>
      <c r="O5" s="4">
        <f t="shared" si="2"/>
        <v>0.2518518518518518</v>
      </c>
      <c r="P5" s="1">
        <v>135</v>
      </c>
      <c r="Q5" s="1">
        <v>18</v>
      </c>
      <c r="R5" s="1">
        <v>34</v>
      </c>
      <c r="S5" s="1">
        <v>5</v>
      </c>
      <c r="T5" s="1">
        <v>15</v>
      </c>
      <c r="U5" s="1">
        <f t="shared" si="3"/>
        <v>28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354</v>
      </c>
      <c r="B6" s="41">
        <v>2</v>
      </c>
      <c r="C6" s="40" t="s">
        <v>40</v>
      </c>
      <c r="D6" s="40" t="s">
        <v>15</v>
      </c>
      <c r="E6" s="40"/>
      <c r="F6" s="39" t="s">
        <v>141</v>
      </c>
      <c r="G6" s="11">
        <f t="shared" si="6"/>
        <v>0.25336927223719674</v>
      </c>
      <c r="H6" s="7">
        <f t="shared" si="0"/>
        <v>371</v>
      </c>
      <c r="I6" s="7">
        <f t="shared" si="0"/>
        <v>39</v>
      </c>
      <c r="J6" s="7">
        <f t="shared" si="0"/>
        <v>94</v>
      </c>
      <c r="K6" s="7">
        <f t="shared" si="0"/>
        <v>9</v>
      </c>
      <c r="L6" s="7">
        <f t="shared" si="0"/>
        <v>51</v>
      </c>
      <c r="M6" s="7">
        <f t="shared" si="7"/>
        <v>81</v>
      </c>
      <c r="N6" s="7">
        <f t="shared" si="1"/>
        <v>2</v>
      </c>
      <c r="O6" s="4">
        <f t="shared" si="2"/>
        <v>0.25336927223719674</v>
      </c>
      <c r="P6" s="1">
        <v>371</v>
      </c>
      <c r="Q6" s="1">
        <v>39</v>
      </c>
      <c r="R6" s="1">
        <v>94</v>
      </c>
      <c r="S6" s="1">
        <v>9</v>
      </c>
      <c r="T6" s="1">
        <v>51</v>
      </c>
      <c r="U6" s="1">
        <f t="shared" si="3"/>
        <v>81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 t="s">
        <v>354</v>
      </c>
      <c r="B7" s="41">
        <v>3</v>
      </c>
      <c r="C7" s="40" t="s">
        <v>42</v>
      </c>
      <c r="D7" s="40" t="s">
        <v>17</v>
      </c>
      <c r="E7" s="40"/>
      <c r="F7" s="39" t="s">
        <v>143</v>
      </c>
      <c r="G7" s="11">
        <f>J7/H7</f>
        <v>0.29927007299270075</v>
      </c>
      <c r="H7" s="7">
        <f>P7-X7</f>
        <v>274</v>
      </c>
      <c r="I7" s="7">
        <f>Q7-Y7</f>
        <v>46</v>
      </c>
      <c r="J7" s="7">
        <f>R7-Z7</f>
        <v>82</v>
      </c>
      <c r="K7" s="7">
        <f>S7-AA7</f>
        <v>12</v>
      </c>
      <c r="L7" s="7">
        <f>T7-AB7</f>
        <v>40</v>
      </c>
      <c r="M7" s="7">
        <f>I7+L7-K7</f>
        <v>74</v>
      </c>
      <c r="N7" s="7">
        <f>V7-AD7</f>
        <v>0</v>
      </c>
      <c r="O7" s="4">
        <f>R7/P7</f>
        <v>0.327455919395466</v>
      </c>
      <c r="P7" s="1">
        <v>397</v>
      </c>
      <c r="Q7" s="1">
        <v>67</v>
      </c>
      <c r="R7" s="1">
        <v>130</v>
      </c>
      <c r="S7" s="1">
        <v>15</v>
      </c>
      <c r="T7" s="1">
        <v>61</v>
      </c>
      <c r="U7" s="1">
        <f>Q7+T7-S7</f>
        <v>113</v>
      </c>
      <c r="V7" s="1">
        <v>1</v>
      </c>
      <c r="W7" s="4">
        <f>Z7/X7</f>
        <v>0.3902439024390244</v>
      </c>
      <c r="X7" s="1">
        <v>123</v>
      </c>
      <c r="Y7" s="1">
        <v>21</v>
      </c>
      <c r="Z7" s="1">
        <v>48</v>
      </c>
      <c r="AA7" s="1">
        <v>3</v>
      </c>
      <c r="AB7" s="1">
        <v>21</v>
      </c>
      <c r="AC7" s="1">
        <f>Y7+AB7-AA7</f>
        <v>39</v>
      </c>
      <c r="AD7" s="1">
        <v>1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119</v>
      </c>
      <c r="G8" s="11">
        <f t="shared" si="6"/>
        <v>0.24472573839662448</v>
      </c>
      <c r="H8" s="7">
        <f t="shared" si="0"/>
        <v>474</v>
      </c>
      <c r="I8" s="7">
        <f t="shared" si="0"/>
        <v>62</v>
      </c>
      <c r="J8" s="7">
        <f t="shared" si="0"/>
        <v>116</v>
      </c>
      <c r="K8" s="7">
        <f t="shared" si="0"/>
        <v>21</v>
      </c>
      <c r="L8" s="7">
        <f t="shared" si="0"/>
        <v>81</v>
      </c>
      <c r="M8" s="7">
        <f t="shared" si="7"/>
        <v>122</v>
      </c>
      <c r="N8" s="7">
        <f t="shared" si="1"/>
        <v>2</v>
      </c>
      <c r="O8" s="4">
        <f t="shared" si="2"/>
        <v>0.24472573839662448</v>
      </c>
      <c r="P8" s="1">
        <v>474</v>
      </c>
      <c r="Q8" s="1">
        <v>62</v>
      </c>
      <c r="R8" s="1">
        <v>116</v>
      </c>
      <c r="S8" s="1">
        <v>21</v>
      </c>
      <c r="T8" s="1">
        <v>81</v>
      </c>
      <c r="U8" s="1">
        <f t="shared" si="3"/>
        <v>122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120</v>
      </c>
      <c r="G9" s="11">
        <f>J9/H9</f>
        <v>0.23684210526315788</v>
      </c>
      <c r="H9" s="7">
        <f t="shared" si="0"/>
        <v>114</v>
      </c>
      <c r="I9" s="7">
        <f t="shared" si="0"/>
        <v>24</v>
      </c>
      <c r="J9" s="7">
        <f t="shared" si="0"/>
        <v>27</v>
      </c>
      <c r="K9" s="7">
        <f t="shared" si="0"/>
        <v>1</v>
      </c>
      <c r="L9" s="7">
        <f t="shared" si="0"/>
        <v>5</v>
      </c>
      <c r="M9" s="7">
        <f>I9+L9-K9</f>
        <v>28</v>
      </c>
      <c r="N9" s="7">
        <f t="shared" si="1"/>
        <v>14</v>
      </c>
      <c r="O9" s="4">
        <f t="shared" si="2"/>
        <v>0.23684210526315788</v>
      </c>
      <c r="P9" s="1">
        <v>114</v>
      </c>
      <c r="Q9" s="1">
        <v>24</v>
      </c>
      <c r="R9" s="1">
        <v>27</v>
      </c>
      <c r="S9" s="1">
        <v>1</v>
      </c>
      <c r="T9" s="1">
        <v>5</v>
      </c>
      <c r="U9" s="1">
        <f t="shared" si="3"/>
        <v>28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121</v>
      </c>
      <c r="F10" s="39" t="s">
        <v>122</v>
      </c>
      <c r="G10" s="11">
        <f>J10/H10</f>
        <v>0.2739018087855297</v>
      </c>
      <c r="H10" s="7">
        <f t="shared" si="0"/>
        <v>387</v>
      </c>
      <c r="I10" s="7">
        <f t="shared" si="0"/>
        <v>61</v>
      </c>
      <c r="J10" s="7">
        <f t="shared" si="0"/>
        <v>106</v>
      </c>
      <c r="K10" s="7">
        <f t="shared" si="0"/>
        <v>7</v>
      </c>
      <c r="L10" s="7">
        <f t="shared" si="0"/>
        <v>49</v>
      </c>
      <c r="M10" s="7">
        <f>I10+L10-K10</f>
        <v>103</v>
      </c>
      <c r="N10" s="7">
        <f t="shared" si="1"/>
        <v>17</v>
      </c>
      <c r="O10" s="4">
        <f t="shared" si="2"/>
        <v>0.2739018087855297</v>
      </c>
      <c r="P10" s="1">
        <v>387</v>
      </c>
      <c r="Q10" s="1">
        <v>61</v>
      </c>
      <c r="R10" s="1">
        <v>106</v>
      </c>
      <c r="S10" s="1">
        <v>7</v>
      </c>
      <c r="T10" s="1">
        <v>49</v>
      </c>
      <c r="U10" s="1">
        <f t="shared" si="3"/>
        <v>103</v>
      </c>
      <c r="V10" s="1">
        <v>17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123</v>
      </c>
      <c r="G11" s="11">
        <f t="shared" si="6"/>
        <v>0.21428571428571427</v>
      </c>
      <c r="H11" s="7">
        <f t="shared" si="0"/>
        <v>322</v>
      </c>
      <c r="I11" s="7">
        <f t="shared" si="0"/>
        <v>30</v>
      </c>
      <c r="J11" s="7">
        <f t="shared" si="0"/>
        <v>69</v>
      </c>
      <c r="K11" s="7">
        <f t="shared" si="0"/>
        <v>2</v>
      </c>
      <c r="L11" s="7">
        <f t="shared" si="0"/>
        <v>15</v>
      </c>
      <c r="M11" s="7">
        <f t="shared" si="7"/>
        <v>43</v>
      </c>
      <c r="N11" s="7">
        <f t="shared" si="1"/>
        <v>6</v>
      </c>
      <c r="O11" s="4">
        <f t="shared" si="2"/>
        <v>0.21428571428571427</v>
      </c>
      <c r="P11" s="1">
        <v>322</v>
      </c>
      <c r="Q11" s="1">
        <v>30</v>
      </c>
      <c r="R11" s="1">
        <v>69</v>
      </c>
      <c r="S11" s="1">
        <v>2</v>
      </c>
      <c r="T11" s="1">
        <v>15</v>
      </c>
      <c r="U11" s="1">
        <f t="shared" si="3"/>
        <v>43</v>
      </c>
      <c r="V11" s="1">
        <v>6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s="57" customFormat="1" ht="15">
      <c r="A12" s="40" t="s">
        <v>354</v>
      </c>
      <c r="B12" s="41">
        <v>3</v>
      </c>
      <c r="C12" s="40" t="s">
        <v>52</v>
      </c>
      <c r="D12" s="40" t="s">
        <v>19</v>
      </c>
      <c r="F12" s="39" t="s">
        <v>147</v>
      </c>
      <c r="G12" s="71">
        <f t="shared" si="6"/>
        <v>0.28205128205128205</v>
      </c>
      <c r="H12" s="40">
        <f t="shared" si="0"/>
        <v>39</v>
      </c>
      <c r="I12" s="40">
        <f t="shared" si="0"/>
        <v>4</v>
      </c>
      <c r="J12" s="40">
        <f t="shared" si="0"/>
        <v>11</v>
      </c>
      <c r="K12" s="40">
        <f t="shared" si="0"/>
        <v>2</v>
      </c>
      <c r="L12" s="40">
        <f t="shared" si="0"/>
        <v>7</v>
      </c>
      <c r="M12" s="40">
        <f t="shared" si="7"/>
        <v>9</v>
      </c>
      <c r="N12" s="40">
        <f t="shared" si="1"/>
        <v>1</v>
      </c>
      <c r="O12" s="72">
        <f t="shared" si="2"/>
        <v>0.24</v>
      </c>
      <c r="P12" s="57">
        <v>100</v>
      </c>
      <c r="Q12" s="57">
        <v>6</v>
      </c>
      <c r="R12" s="57">
        <v>24</v>
      </c>
      <c r="S12" s="57">
        <v>4</v>
      </c>
      <c r="T12" s="57">
        <v>15</v>
      </c>
      <c r="U12" s="57">
        <f t="shared" si="3"/>
        <v>17</v>
      </c>
      <c r="V12" s="57">
        <v>1</v>
      </c>
      <c r="W12" s="72">
        <f t="shared" si="4"/>
        <v>0.21311475409836064</v>
      </c>
      <c r="X12" s="57">
        <v>61</v>
      </c>
      <c r="Y12" s="57">
        <v>2</v>
      </c>
      <c r="Z12" s="57">
        <v>13</v>
      </c>
      <c r="AA12" s="57">
        <v>2</v>
      </c>
      <c r="AB12" s="57">
        <v>8</v>
      </c>
      <c r="AC12" s="57">
        <f t="shared" si="5"/>
        <v>8</v>
      </c>
      <c r="AD12" s="57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125</v>
      </c>
      <c r="G13" s="11">
        <f t="shared" si="6"/>
        <v>0.31085043988269795</v>
      </c>
      <c r="H13" s="7">
        <f t="shared" si="0"/>
        <v>341</v>
      </c>
      <c r="I13" s="7">
        <f t="shared" si="0"/>
        <v>69</v>
      </c>
      <c r="J13" s="7">
        <f t="shared" si="0"/>
        <v>106</v>
      </c>
      <c r="K13" s="7">
        <f t="shared" si="0"/>
        <v>19</v>
      </c>
      <c r="L13" s="7">
        <f t="shared" si="0"/>
        <v>72</v>
      </c>
      <c r="M13" s="7">
        <f t="shared" si="7"/>
        <v>122</v>
      </c>
      <c r="N13" s="7">
        <f t="shared" si="1"/>
        <v>29</v>
      </c>
      <c r="O13" s="4">
        <f t="shared" si="2"/>
        <v>0.29838709677419356</v>
      </c>
      <c r="P13" s="1">
        <v>372</v>
      </c>
      <c r="Q13" s="1">
        <v>72</v>
      </c>
      <c r="R13" s="1">
        <v>111</v>
      </c>
      <c r="S13" s="1">
        <v>20</v>
      </c>
      <c r="T13" s="1">
        <v>76</v>
      </c>
      <c r="U13" s="1">
        <f t="shared" si="3"/>
        <v>128</v>
      </c>
      <c r="V13" s="1">
        <v>30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126</v>
      </c>
      <c r="G14" s="11">
        <f t="shared" si="6"/>
        <v>0.28361858190709044</v>
      </c>
      <c r="H14" s="7">
        <f t="shared" si="0"/>
        <v>409</v>
      </c>
      <c r="I14" s="7">
        <f t="shared" si="0"/>
        <v>68</v>
      </c>
      <c r="J14" s="7">
        <f t="shared" si="0"/>
        <v>116</v>
      </c>
      <c r="K14" s="7">
        <f t="shared" si="0"/>
        <v>21</v>
      </c>
      <c r="L14" s="7">
        <f t="shared" si="0"/>
        <v>76</v>
      </c>
      <c r="M14" s="7">
        <f t="shared" si="7"/>
        <v>123</v>
      </c>
      <c r="N14" s="7">
        <f t="shared" si="1"/>
        <v>2</v>
      </c>
      <c r="O14" s="4">
        <f t="shared" si="2"/>
        <v>0.28361858190709044</v>
      </c>
      <c r="P14" s="1">
        <v>409</v>
      </c>
      <c r="Q14" s="1">
        <v>68</v>
      </c>
      <c r="R14" s="1">
        <v>116</v>
      </c>
      <c r="S14" s="1">
        <v>21</v>
      </c>
      <c r="T14" s="1">
        <v>76</v>
      </c>
      <c r="U14" s="1">
        <f t="shared" si="3"/>
        <v>123</v>
      </c>
      <c r="V14" s="1">
        <v>2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396</v>
      </c>
      <c r="G15" s="11">
        <f>J15/H15</f>
        <v>0.2863849765258216</v>
      </c>
      <c r="H15" s="7">
        <f t="shared" si="0"/>
        <v>426</v>
      </c>
      <c r="I15" s="7">
        <f t="shared" si="0"/>
        <v>71</v>
      </c>
      <c r="J15" s="7">
        <f t="shared" si="0"/>
        <v>122</v>
      </c>
      <c r="K15" s="7">
        <f t="shared" si="0"/>
        <v>9</v>
      </c>
      <c r="L15" s="7">
        <f t="shared" si="0"/>
        <v>48</v>
      </c>
      <c r="M15" s="7">
        <f>I15+L15-K15</f>
        <v>110</v>
      </c>
      <c r="N15" s="7">
        <f t="shared" si="1"/>
        <v>2</v>
      </c>
      <c r="O15" s="4">
        <f t="shared" si="2"/>
        <v>0.2863849765258216</v>
      </c>
      <c r="P15" s="1">
        <v>426</v>
      </c>
      <c r="Q15" s="1">
        <v>71</v>
      </c>
      <c r="R15" s="1">
        <v>122</v>
      </c>
      <c r="S15" s="1">
        <v>9</v>
      </c>
      <c r="T15" s="1">
        <v>48</v>
      </c>
      <c r="U15" s="1">
        <f t="shared" si="3"/>
        <v>110</v>
      </c>
      <c r="V15" s="1">
        <v>2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 t="s">
        <v>365</v>
      </c>
      <c r="B16" s="41">
        <v>3</v>
      </c>
      <c r="C16" s="40" t="s">
        <v>52</v>
      </c>
      <c r="D16" s="40" t="s">
        <v>19</v>
      </c>
      <c r="E16" s="40"/>
      <c r="F16" s="39" t="s">
        <v>385</v>
      </c>
      <c r="G16" s="11">
        <f t="shared" si="6"/>
        <v>0.3148148148148148</v>
      </c>
      <c r="H16" s="7">
        <f t="shared" si="0"/>
        <v>54</v>
      </c>
      <c r="I16" s="7">
        <f t="shared" si="0"/>
        <v>12</v>
      </c>
      <c r="J16" s="7">
        <f t="shared" si="0"/>
        <v>17</v>
      </c>
      <c r="K16" s="7">
        <f t="shared" si="0"/>
        <v>4</v>
      </c>
      <c r="L16" s="7">
        <f t="shared" si="0"/>
        <v>8</v>
      </c>
      <c r="M16" s="7">
        <f t="shared" si="7"/>
        <v>16</v>
      </c>
      <c r="N16" s="7">
        <f t="shared" si="1"/>
        <v>0</v>
      </c>
      <c r="O16" s="4">
        <f t="shared" si="2"/>
        <v>0.2835820895522388</v>
      </c>
      <c r="P16" s="1">
        <v>67</v>
      </c>
      <c r="Q16" s="1">
        <v>13</v>
      </c>
      <c r="R16" s="1">
        <v>19</v>
      </c>
      <c r="S16" s="1">
        <v>4</v>
      </c>
      <c r="T16" s="1">
        <v>8</v>
      </c>
      <c r="U16" s="1">
        <f t="shared" si="3"/>
        <v>17</v>
      </c>
      <c r="V16" s="1">
        <v>0</v>
      </c>
      <c r="W16" s="4">
        <f t="shared" si="4"/>
        <v>0.15384615384615385</v>
      </c>
      <c r="X16" s="1">
        <v>13</v>
      </c>
      <c r="Y16" s="1">
        <v>1</v>
      </c>
      <c r="Z16" s="1">
        <v>2</v>
      </c>
      <c r="AA16" s="1">
        <v>0</v>
      </c>
      <c r="AB16" s="1">
        <v>0</v>
      </c>
      <c r="AC16" s="1">
        <f t="shared" si="5"/>
        <v>1</v>
      </c>
      <c r="AD16" s="1">
        <v>0</v>
      </c>
    </row>
    <row r="17" spans="1:30" ht="15">
      <c r="A17" s="40" t="s">
        <v>353</v>
      </c>
      <c r="B17" s="41">
        <v>3</v>
      </c>
      <c r="C17" s="40" t="s">
        <v>64</v>
      </c>
      <c r="D17" s="40" t="s">
        <v>20</v>
      </c>
      <c r="E17" s="40"/>
      <c r="F17" s="39" t="s">
        <v>128</v>
      </c>
      <c r="G17" s="11">
        <f>J17/H17</f>
        <v>0.3333333333333333</v>
      </c>
      <c r="H17" s="7">
        <f t="shared" si="0"/>
        <v>27</v>
      </c>
      <c r="I17" s="7">
        <f t="shared" si="0"/>
        <v>5</v>
      </c>
      <c r="J17" s="7">
        <f t="shared" si="0"/>
        <v>9</v>
      </c>
      <c r="K17" s="7">
        <f t="shared" si="0"/>
        <v>4</v>
      </c>
      <c r="L17" s="7">
        <f t="shared" si="0"/>
        <v>7</v>
      </c>
      <c r="M17" s="7">
        <f>I17+L17-K17</f>
        <v>8</v>
      </c>
      <c r="N17" s="7">
        <f>V17-AD17</f>
        <v>0</v>
      </c>
      <c r="O17" s="4">
        <f>R17/P17</f>
        <v>0.29464285714285715</v>
      </c>
      <c r="P17" s="1">
        <v>224</v>
      </c>
      <c r="Q17" s="1">
        <v>25</v>
      </c>
      <c r="R17" s="1">
        <v>66</v>
      </c>
      <c r="S17" s="1">
        <v>13</v>
      </c>
      <c r="T17" s="1">
        <v>41</v>
      </c>
      <c r="U17" s="1">
        <f>Q17+T17-S17</f>
        <v>53</v>
      </c>
      <c r="V17" s="1">
        <v>0</v>
      </c>
      <c r="W17" s="4">
        <f>Z17/X17</f>
        <v>0.2893401015228426</v>
      </c>
      <c r="X17" s="1">
        <v>197</v>
      </c>
      <c r="Y17" s="1">
        <v>20</v>
      </c>
      <c r="Z17" s="1">
        <v>57</v>
      </c>
      <c r="AA17" s="1">
        <v>9</v>
      </c>
      <c r="AB17" s="1">
        <v>34</v>
      </c>
      <c r="AC17" s="1">
        <f>Y17+AB17-AA17</f>
        <v>45</v>
      </c>
      <c r="AD17" s="1">
        <v>0</v>
      </c>
    </row>
    <row r="18" spans="1:30" s="48" customFormat="1" ht="15">
      <c r="A18" s="42">
        <v>28</v>
      </c>
      <c r="B18" s="43">
        <v>2</v>
      </c>
      <c r="C18" s="42" t="s">
        <v>44</v>
      </c>
      <c r="D18" s="42" t="s">
        <v>17</v>
      </c>
      <c r="E18" s="42"/>
      <c r="F18" s="44" t="s">
        <v>118</v>
      </c>
      <c r="G18" s="50">
        <f>J18/H18</f>
        <v>0.2476489028213166</v>
      </c>
      <c r="H18" s="42">
        <f>P18-X18</f>
        <v>319</v>
      </c>
      <c r="I18" s="42">
        <f>Q18-Y18</f>
        <v>53</v>
      </c>
      <c r="J18" s="42">
        <f>R18-Z18</f>
        <v>79</v>
      </c>
      <c r="K18" s="42">
        <f>S18-AA18</f>
        <v>16</v>
      </c>
      <c r="L18" s="42">
        <f>T18-AB18</f>
        <v>50</v>
      </c>
      <c r="M18" s="42">
        <f>I18+L18-K18</f>
        <v>87</v>
      </c>
      <c r="N18" s="42">
        <f>V18-AD18</f>
        <v>7</v>
      </c>
      <c r="O18" s="51">
        <f>R18/P18</f>
        <v>0.2476489028213166</v>
      </c>
      <c r="P18" s="48">
        <v>319</v>
      </c>
      <c r="Q18" s="48">
        <v>53</v>
      </c>
      <c r="R18" s="48">
        <v>79</v>
      </c>
      <c r="S18" s="48">
        <v>16</v>
      </c>
      <c r="T18" s="48">
        <v>50</v>
      </c>
      <c r="U18" s="48">
        <f>Q18+T18-S18</f>
        <v>87</v>
      </c>
      <c r="V18" s="48">
        <v>7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">
      <c r="A19" s="42">
        <v>1</v>
      </c>
      <c r="B19" s="43">
        <v>3</v>
      </c>
      <c r="C19" s="42" t="s">
        <v>58</v>
      </c>
      <c r="D19" s="42" t="s">
        <v>19</v>
      </c>
      <c r="E19" s="42"/>
      <c r="F19" s="44" t="s">
        <v>127</v>
      </c>
      <c r="G19" s="50">
        <f>J19/H19</f>
        <v>0.20833333333333334</v>
      </c>
      <c r="H19" s="42">
        <f>P19-X19</f>
        <v>48</v>
      </c>
      <c r="I19" s="42">
        <f>Q19-Y19</f>
        <v>7</v>
      </c>
      <c r="J19" s="42">
        <f>R19-Z19</f>
        <v>10</v>
      </c>
      <c r="K19" s="42">
        <f>S19-AA19</f>
        <v>2</v>
      </c>
      <c r="L19" s="42">
        <f>T19-AB19</f>
        <v>9</v>
      </c>
      <c r="M19" s="42">
        <f>I19+L19-K19</f>
        <v>14</v>
      </c>
      <c r="N19" s="42">
        <f>V19-AD19</f>
        <v>1</v>
      </c>
      <c r="O19" s="51">
        <f>R19/P19</f>
        <v>0.20833333333333334</v>
      </c>
      <c r="P19" s="48">
        <v>48</v>
      </c>
      <c r="Q19" s="48">
        <v>7</v>
      </c>
      <c r="R19" s="48">
        <v>10</v>
      </c>
      <c r="S19" s="48">
        <v>2</v>
      </c>
      <c r="T19" s="48">
        <v>9</v>
      </c>
      <c r="U19" s="48">
        <f>Q19+T19-S19</f>
        <v>14</v>
      </c>
      <c r="V19" s="48">
        <v>1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70" customFormat="1" ht="15">
      <c r="A20" s="65">
        <v>10</v>
      </c>
      <c r="B20" s="66">
        <v>2</v>
      </c>
      <c r="C20" s="65" t="s">
        <v>370</v>
      </c>
      <c r="D20" s="65" t="s">
        <v>19</v>
      </c>
      <c r="E20" s="65"/>
      <c r="F20" s="67" t="s">
        <v>124</v>
      </c>
      <c r="G20" s="68">
        <f>J20/H20</f>
        <v>0.1935483870967742</v>
      </c>
      <c r="H20" s="65">
        <f>P20-X20</f>
        <v>93</v>
      </c>
      <c r="I20" s="65">
        <f>Q20-Y20</f>
        <v>8</v>
      </c>
      <c r="J20" s="65">
        <f>R20-Z20</f>
        <v>18</v>
      </c>
      <c r="K20" s="65">
        <f>S20-AA20</f>
        <v>5</v>
      </c>
      <c r="L20" s="65">
        <f>T20-AB20</f>
        <v>14</v>
      </c>
      <c r="M20" s="65">
        <f>I20+L20-K20</f>
        <v>17</v>
      </c>
      <c r="N20" s="65">
        <f>V20-AD20</f>
        <v>0</v>
      </c>
      <c r="O20" s="69">
        <f>R20/P20</f>
        <v>0.1935483870967742</v>
      </c>
      <c r="P20" s="70">
        <v>93</v>
      </c>
      <c r="Q20" s="70">
        <v>8</v>
      </c>
      <c r="R20" s="70">
        <v>18</v>
      </c>
      <c r="S20" s="70">
        <v>5</v>
      </c>
      <c r="T20" s="70">
        <v>14</v>
      </c>
      <c r="U20" s="70">
        <f>Q20+T20-S20</f>
        <v>17</v>
      </c>
      <c r="V20" s="70">
        <v>0</v>
      </c>
      <c r="W20" s="69" t="e">
        <f>Z20/X20</f>
        <v>#DIV/0!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f>Y20+AB20-AA20</f>
        <v>0</v>
      </c>
      <c r="AD20" s="70">
        <v>0</v>
      </c>
    </row>
    <row r="21" spans="1:30" s="48" customFormat="1" ht="15">
      <c r="A21" s="42" t="s">
        <v>353</v>
      </c>
      <c r="B21" s="43">
        <v>3</v>
      </c>
      <c r="C21" s="42" t="s">
        <v>64</v>
      </c>
      <c r="D21" s="42" t="s">
        <v>20</v>
      </c>
      <c r="E21" s="42"/>
      <c r="F21" s="44" t="s">
        <v>128</v>
      </c>
      <c r="G21" s="50">
        <f>J21/H21</f>
        <v>0.3125</v>
      </c>
      <c r="H21" s="42">
        <f t="shared" si="0"/>
        <v>96</v>
      </c>
      <c r="I21" s="42">
        <f t="shared" si="0"/>
        <v>11</v>
      </c>
      <c r="J21" s="42">
        <f t="shared" si="0"/>
        <v>30</v>
      </c>
      <c r="K21" s="42">
        <f t="shared" si="0"/>
        <v>5</v>
      </c>
      <c r="L21" s="42">
        <f t="shared" si="0"/>
        <v>23</v>
      </c>
      <c r="M21" s="42">
        <f>I21+L21-K21</f>
        <v>29</v>
      </c>
      <c r="N21" s="42">
        <f>V21-AD21</f>
        <v>0</v>
      </c>
      <c r="O21" s="51">
        <f>R21/P21</f>
        <v>0.3125</v>
      </c>
      <c r="P21" s="48">
        <v>96</v>
      </c>
      <c r="Q21" s="48">
        <v>11</v>
      </c>
      <c r="R21" s="48">
        <v>30</v>
      </c>
      <c r="S21" s="48">
        <v>5</v>
      </c>
      <c r="T21" s="48">
        <v>23</v>
      </c>
      <c r="U21" s="48">
        <f>Q21+T21-S21</f>
        <v>29</v>
      </c>
      <c r="V21" s="48">
        <v>0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.75" thickBot="1">
      <c r="A22" s="42"/>
      <c r="B22" s="43">
        <v>3</v>
      </c>
      <c r="C22" s="42" t="s">
        <v>52</v>
      </c>
      <c r="D22" s="42" t="s">
        <v>19</v>
      </c>
      <c r="E22" s="42"/>
      <c r="F22" s="44" t="s">
        <v>147</v>
      </c>
      <c r="G22" s="50">
        <f>J22/H22</f>
        <v>0.2857142857142857</v>
      </c>
      <c r="H22" s="42">
        <f>P22-X22</f>
        <v>7</v>
      </c>
      <c r="I22" s="42">
        <f>Q22-Y22</f>
        <v>1</v>
      </c>
      <c r="J22" s="42">
        <f>R22-Z22</f>
        <v>2</v>
      </c>
      <c r="K22" s="42">
        <f>S22-AA22</f>
        <v>1</v>
      </c>
      <c r="L22" s="42">
        <f>T22-AB22</f>
        <v>1</v>
      </c>
      <c r="M22" s="42">
        <f>I22+L22-K22</f>
        <v>1</v>
      </c>
      <c r="N22" s="42">
        <f>V22-AD22</f>
        <v>0</v>
      </c>
      <c r="O22" s="51">
        <f>R22/P22</f>
        <v>0.2857142857142857</v>
      </c>
      <c r="P22" s="48">
        <v>7</v>
      </c>
      <c r="Q22" s="48">
        <v>1</v>
      </c>
      <c r="R22" s="48">
        <v>2</v>
      </c>
      <c r="S22" s="48">
        <v>1</v>
      </c>
      <c r="T22" s="48">
        <v>1</v>
      </c>
      <c r="U22" s="48">
        <f>Q22+T22-S22</f>
        <v>1</v>
      </c>
      <c r="V22" s="48">
        <v>0</v>
      </c>
      <c r="W22" s="51" t="e">
        <f>Z22/X22</f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>Y22+AB22-AA22</f>
        <v>0</v>
      </c>
      <c r="AD22" s="48">
        <v>0</v>
      </c>
    </row>
    <row r="23" spans="1:14" ht="15.75" thickBot="1">
      <c r="A23" s="7">
        <f>SUM(A4:A22)</f>
        <v>131</v>
      </c>
      <c r="B23" s="7"/>
      <c r="C23" s="7"/>
      <c r="D23" s="7"/>
      <c r="E23" s="7"/>
      <c r="F23" s="10"/>
      <c r="G23" s="14">
        <f t="shared" si="6"/>
        <v>0.26998097050428166</v>
      </c>
      <c r="H23" s="15">
        <f aca="true" t="shared" si="8" ref="H23:N23">SUM(H4:H22)</f>
        <v>4204</v>
      </c>
      <c r="I23" s="15">
        <f t="shared" si="8"/>
        <v>633</v>
      </c>
      <c r="J23" s="15">
        <f t="shared" si="8"/>
        <v>1135</v>
      </c>
      <c r="K23" s="15">
        <f t="shared" si="8"/>
        <v>157</v>
      </c>
      <c r="L23" s="15">
        <f t="shared" si="8"/>
        <v>618</v>
      </c>
      <c r="M23" s="15">
        <f t="shared" si="8"/>
        <v>1094</v>
      </c>
      <c r="N23" s="16">
        <f t="shared" si="8"/>
        <v>83</v>
      </c>
    </row>
    <row r="24" spans="1:14" ht="15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</row>
    <row r="25" spans="1:30" s="3" customFormat="1" ht="14.25">
      <c r="A25" s="8" t="s">
        <v>0</v>
      </c>
      <c r="B25" s="8" t="s">
        <v>30</v>
      </c>
      <c r="C25" s="8" t="s">
        <v>38</v>
      </c>
      <c r="D25" s="8"/>
      <c r="E25" s="8"/>
      <c r="F25" s="9" t="s">
        <v>3</v>
      </c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8" t="s">
        <v>7</v>
      </c>
      <c r="M25" s="8" t="s">
        <v>26</v>
      </c>
      <c r="N25" s="8" t="s">
        <v>27</v>
      </c>
      <c r="O25" s="3" t="s">
        <v>21</v>
      </c>
      <c r="P25" s="3" t="s">
        <v>22</v>
      </c>
      <c r="Q25" s="3" t="s">
        <v>23</v>
      </c>
      <c r="R25" s="3" t="s">
        <v>24</v>
      </c>
      <c r="S25" s="3" t="s">
        <v>25</v>
      </c>
      <c r="T25" s="3" t="s">
        <v>7</v>
      </c>
      <c r="U25" s="3" t="s">
        <v>26</v>
      </c>
      <c r="V25" s="3" t="s">
        <v>27</v>
      </c>
      <c r="W25" s="3" t="s">
        <v>21</v>
      </c>
      <c r="X25" s="3" t="s">
        <v>22</v>
      </c>
      <c r="Y25" s="3" t="s">
        <v>23</v>
      </c>
      <c r="Z25" s="3" t="s">
        <v>24</v>
      </c>
      <c r="AA25" s="3" t="s">
        <v>25</v>
      </c>
      <c r="AB25" s="3" t="s">
        <v>7</v>
      </c>
      <c r="AC25" s="3" t="s">
        <v>26</v>
      </c>
      <c r="AD25" s="3" t="s">
        <v>27</v>
      </c>
    </row>
    <row r="26" spans="1:30" ht="15">
      <c r="A26" s="40">
        <v>25</v>
      </c>
      <c r="B26" s="41">
        <v>2</v>
      </c>
      <c r="C26" s="40" t="s">
        <v>52</v>
      </c>
      <c r="D26" s="40">
        <v>1</v>
      </c>
      <c r="E26" s="40"/>
      <c r="F26" s="39" t="s">
        <v>129</v>
      </c>
      <c r="G26" s="12">
        <f aca="true" t="shared" si="9" ref="G26:G39">M26/K26*9</f>
        <v>3.223880597014926</v>
      </c>
      <c r="H26" s="12">
        <f aca="true" t="shared" si="10" ref="H26:H39">(L26+N26)/K26</f>
        <v>1.2145522388059702</v>
      </c>
      <c r="I26" s="7">
        <f aca="true" t="shared" si="11" ref="I26:N38">Q26-Y26</f>
        <v>10</v>
      </c>
      <c r="J26" s="7">
        <f t="shared" si="11"/>
        <v>0</v>
      </c>
      <c r="K26" s="13">
        <f t="shared" si="11"/>
        <v>178.66666666666666</v>
      </c>
      <c r="L26" s="7">
        <f t="shared" si="11"/>
        <v>149</v>
      </c>
      <c r="M26" s="7">
        <f t="shared" si="11"/>
        <v>64</v>
      </c>
      <c r="N26" s="7">
        <f t="shared" si="11"/>
        <v>68</v>
      </c>
      <c r="O26" s="5">
        <f aca="true" t="shared" si="12" ref="O26:O33">U26/S26*9</f>
        <v>3.223880597014926</v>
      </c>
      <c r="P26" s="5">
        <f aca="true" t="shared" si="13" ref="P26:P33">(T26+V26)/S26</f>
        <v>1.2145522388059702</v>
      </c>
      <c r="Q26" s="1">
        <v>10</v>
      </c>
      <c r="R26" s="1">
        <v>0</v>
      </c>
      <c r="S26" s="34">
        <v>178.66666666666666</v>
      </c>
      <c r="T26" s="1">
        <v>149</v>
      </c>
      <c r="U26" s="1">
        <v>64</v>
      </c>
      <c r="V26" s="1">
        <v>68</v>
      </c>
      <c r="W26" s="5" t="e">
        <f aca="true" t="shared" si="14" ref="W26:W33">AC26/AA26*9</f>
        <v>#DIV/0!</v>
      </c>
      <c r="X26" s="5" t="e">
        <f aca="true" t="shared" si="15" ref="X26:X33">(AB26+AD26)/AA26</f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11</v>
      </c>
      <c r="B27" s="41">
        <v>3</v>
      </c>
      <c r="C27" s="40" t="s">
        <v>64</v>
      </c>
      <c r="D27" s="40">
        <v>2</v>
      </c>
      <c r="E27" s="40"/>
      <c r="F27" s="39" t="s">
        <v>134</v>
      </c>
      <c r="G27" s="12">
        <f t="shared" si="9"/>
        <v>3.286184210526316</v>
      </c>
      <c r="H27" s="12">
        <f t="shared" si="10"/>
        <v>1.0657894736842106</v>
      </c>
      <c r="I27" s="7">
        <f t="shared" si="11"/>
        <v>6</v>
      </c>
      <c r="J27" s="7">
        <f t="shared" si="11"/>
        <v>0</v>
      </c>
      <c r="K27" s="13">
        <f t="shared" si="11"/>
        <v>101.33333333333333</v>
      </c>
      <c r="L27" s="7">
        <f t="shared" si="11"/>
        <v>77</v>
      </c>
      <c r="M27" s="7">
        <f t="shared" si="11"/>
        <v>37</v>
      </c>
      <c r="N27" s="7">
        <f t="shared" si="11"/>
        <v>31</v>
      </c>
      <c r="O27" s="5">
        <f t="shared" si="12"/>
        <v>2.964391691394659</v>
      </c>
      <c r="P27" s="5">
        <f t="shared" si="13"/>
        <v>1.0504451038575668</v>
      </c>
      <c r="Q27" s="1">
        <v>6</v>
      </c>
      <c r="R27" s="1">
        <v>0</v>
      </c>
      <c r="S27" s="34">
        <v>112.33333333333333</v>
      </c>
      <c r="T27" s="1">
        <v>84</v>
      </c>
      <c r="U27" s="1">
        <v>37</v>
      </c>
      <c r="V27" s="1">
        <v>34</v>
      </c>
      <c r="W27" s="5">
        <f t="shared" si="14"/>
        <v>0</v>
      </c>
      <c r="X27" s="5">
        <f t="shared" si="15"/>
        <v>0.9090909090909091</v>
      </c>
      <c r="Y27" s="1">
        <v>0</v>
      </c>
      <c r="Z27" s="1">
        <v>0</v>
      </c>
      <c r="AA27" s="1">
        <v>11</v>
      </c>
      <c r="AB27" s="1">
        <v>7</v>
      </c>
      <c r="AC27" s="1">
        <v>0</v>
      </c>
      <c r="AD27" s="1">
        <v>3</v>
      </c>
    </row>
    <row r="28" spans="1:30" ht="15">
      <c r="A28" s="40">
        <v>34</v>
      </c>
      <c r="B28" s="41">
        <v>3</v>
      </c>
      <c r="C28" s="40" t="s">
        <v>52</v>
      </c>
      <c r="D28" s="40">
        <v>3</v>
      </c>
      <c r="E28" s="40"/>
      <c r="F28" s="39" t="s">
        <v>131</v>
      </c>
      <c r="G28" s="12">
        <f t="shared" si="9"/>
        <v>2.353846153846154</v>
      </c>
      <c r="H28" s="12">
        <f t="shared" si="10"/>
        <v>0.9384615384615385</v>
      </c>
      <c r="I28" s="7">
        <f t="shared" si="11"/>
        <v>8</v>
      </c>
      <c r="J28" s="7">
        <f t="shared" si="11"/>
        <v>31</v>
      </c>
      <c r="K28" s="13">
        <f t="shared" si="11"/>
        <v>65</v>
      </c>
      <c r="L28" s="7">
        <f t="shared" si="11"/>
        <v>45</v>
      </c>
      <c r="M28" s="7">
        <f t="shared" si="11"/>
        <v>17</v>
      </c>
      <c r="N28" s="7">
        <f t="shared" si="11"/>
        <v>16</v>
      </c>
      <c r="O28" s="5">
        <f t="shared" si="12"/>
        <v>2.353846153846154</v>
      </c>
      <c r="P28" s="5">
        <f t="shared" si="13"/>
        <v>0.9384615384615385</v>
      </c>
      <c r="Q28" s="1">
        <v>8</v>
      </c>
      <c r="R28" s="1">
        <v>31</v>
      </c>
      <c r="S28" s="34">
        <v>65</v>
      </c>
      <c r="T28" s="1">
        <v>45</v>
      </c>
      <c r="U28" s="1">
        <v>17</v>
      </c>
      <c r="V28" s="1">
        <v>16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23</v>
      </c>
      <c r="B29" s="41">
        <v>3</v>
      </c>
      <c r="C29" s="40" t="s">
        <v>43</v>
      </c>
      <c r="D29" s="40">
        <v>4</v>
      </c>
      <c r="E29" s="40"/>
      <c r="F29" s="39" t="s">
        <v>132</v>
      </c>
      <c r="G29" s="12">
        <f t="shared" si="9"/>
        <v>5.0803382663847785</v>
      </c>
      <c r="H29" s="12">
        <f t="shared" si="10"/>
        <v>1.3890063424947148</v>
      </c>
      <c r="I29" s="7">
        <f t="shared" si="11"/>
        <v>11</v>
      </c>
      <c r="J29" s="7">
        <f t="shared" si="11"/>
        <v>0</v>
      </c>
      <c r="K29" s="13">
        <f t="shared" si="11"/>
        <v>157.66666666666666</v>
      </c>
      <c r="L29" s="7">
        <f t="shared" si="11"/>
        <v>164</v>
      </c>
      <c r="M29" s="7">
        <f t="shared" si="11"/>
        <v>89</v>
      </c>
      <c r="N29" s="7">
        <f t="shared" si="11"/>
        <v>55</v>
      </c>
      <c r="O29" s="5">
        <f t="shared" si="12"/>
        <v>5.0803382663847785</v>
      </c>
      <c r="P29" s="5">
        <f t="shared" si="13"/>
        <v>1.3890063424947148</v>
      </c>
      <c r="Q29" s="1">
        <v>11</v>
      </c>
      <c r="R29" s="1">
        <v>0</v>
      </c>
      <c r="S29" s="34">
        <v>157.66666666666666</v>
      </c>
      <c r="T29" s="1">
        <v>164</v>
      </c>
      <c r="U29" s="1">
        <v>89</v>
      </c>
      <c r="V29" s="1">
        <v>55</v>
      </c>
      <c r="W29" s="5" t="e">
        <f t="shared" si="14"/>
        <v>#DIV/0!</v>
      </c>
      <c r="X29" s="5" t="e">
        <f t="shared" si="15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7</v>
      </c>
      <c r="B30" s="41">
        <v>3</v>
      </c>
      <c r="C30" s="40" t="s">
        <v>40</v>
      </c>
      <c r="D30" s="40">
        <v>5</v>
      </c>
      <c r="E30" s="40"/>
      <c r="F30" s="39" t="s">
        <v>133</v>
      </c>
      <c r="G30" s="12">
        <f t="shared" si="9"/>
        <v>4.060975609756098</v>
      </c>
      <c r="H30" s="12">
        <f t="shared" si="10"/>
        <v>1.4024390243902438</v>
      </c>
      <c r="I30" s="7">
        <f t="shared" si="11"/>
        <v>4</v>
      </c>
      <c r="J30" s="7">
        <f t="shared" si="11"/>
        <v>1</v>
      </c>
      <c r="K30" s="13">
        <f t="shared" si="11"/>
        <v>82</v>
      </c>
      <c r="L30" s="7">
        <f t="shared" si="11"/>
        <v>91</v>
      </c>
      <c r="M30" s="7">
        <f t="shared" si="11"/>
        <v>37</v>
      </c>
      <c r="N30" s="7">
        <f t="shared" si="11"/>
        <v>24</v>
      </c>
      <c r="O30" s="5">
        <f t="shared" si="12"/>
        <v>4.186708860759494</v>
      </c>
      <c r="P30" s="5">
        <f t="shared" si="13"/>
        <v>1.3765822784810127</v>
      </c>
      <c r="Q30" s="1">
        <v>6</v>
      </c>
      <c r="R30" s="1">
        <v>1</v>
      </c>
      <c r="S30" s="34">
        <v>105.33333333333333</v>
      </c>
      <c r="T30" s="1">
        <v>114</v>
      </c>
      <c r="U30" s="1">
        <v>49</v>
      </c>
      <c r="V30" s="1">
        <v>31</v>
      </c>
      <c r="W30" s="5">
        <f t="shared" si="14"/>
        <v>4.628571428571429</v>
      </c>
      <c r="X30" s="5">
        <f t="shared" si="15"/>
        <v>1.2857142857142858</v>
      </c>
      <c r="Y30" s="1">
        <v>2</v>
      </c>
      <c r="Z30" s="1">
        <v>0</v>
      </c>
      <c r="AA30" s="34">
        <v>23.333333333333332</v>
      </c>
      <c r="AB30" s="1">
        <v>23</v>
      </c>
      <c r="AC30" s="1">
        <v>12</v>
      </c>
      <c r="AD30" s="1">
        <v>7</v>
      </c>
    </row>
    <row r="31" spans="1:30" ht="15">
      <c r="A31" s="40">
        <v>10</v>
      </c>
      <c r="B31" s="41">
        <v>2</v>
      </c>
      <c r="C31" s="40" t="s">
        <v>41</v>
      </c>
      <c r="D31" s="40">
        <v>6</v>
      </c>
      <c r="F31" s="39" t="s">
        <v>130</v>
      </c>
      <c r="G31" s="12">
        <f t="shared" si="9"/>
        <v>3.0119521912350598</v>
      </c>
      <c r="H31" s="12">
        <f t="shared" si="10"/>
        <v>1.2430278884462151</v>
      </c>
      <c r="I31" s="7">
        <f t="shared" si="11"/>
        <v>7</v>
      </c>
      <c r="J31" s="7">
        <f t="shared" si="11"/>
        <v>0</v>
      </c>
      <c r="K31" s="13">
        <f t="shared" si="11"/>
        <v>83.66666666666667</v>
      </c>
      <c r="L31" s="7">
        <f t="shared" si="11"/>
        <v>76</v>
      </c>
      <c r="M31" s="7">
        <f t="shared" si="11"/>
        <v>28</v>
      </c>
      <c r="N31" s="7">
        <f t="shared" si="11"/>
        <v>28</v>
      </c>
      <c r="O31" s="5">
        <f t="shared" si="12"/>
        <v>3.283018867924528</v>
      </c>
      <c r="P31" s="5">
        <f t="shared" si="13"/>
        <v>1.2767295597484276</v>
      </c>
      <c r="Q31" s="1">
        <v>11</v>
      </c>
      <c r="R31" s="1">
        <v>0</v>
      </c>
      <c r="S31" s="34">
        <v>159</v>
      </c>
      <c r="T31" s="1">
        <v>148</v>
      </c>
      <c r="U31" s="1">
        <v>58</v>
      </c>
      <c r="V31" s="1">
        <v>55</v>
      </c>
      <c r="W31" s="5">
        <f t="shared" si="14"/>
        <v>3.584070796460177</v>
      </c>
      <c r="X31" s="5">
        <f t="shared" si="15"/>
        <v>1.3141592920353984</v>
      </c>
      <c r="Y31" s="1">
        <v>4</v>
      </c>
      <c r="Z31" s="1">
        <v>0</v>
      </c>
      <c r="AA31" s="34">
        <v>75.33333333333333</v>
      </c>
      <c r="AB31" s="1">
        <v>72</v>
      </c>
      <c r="AC31" s="1">
        <v>30</v>
      </c>
      <c r="AD31" s="1">
        <v>27</v>
      </c>
    </row>
    <row r="32" spans="1:30" ht="15">
      <c r="A32" s="40">
        <v>5</v>
      </c>
      <c r="B32" s="41">
        <v>3</v>
      </c>
      <c r="C32" s="40" t="s">
        <v>58</v>
      </c>
      <c r="D32" s="40">
        <v>7</v>
      </c>
      <c r="E32" s="40"/>
      <c r="F32" s="39" t="s">
        <v>135</v>
      </c>
      <c r="G32" s="12">
        <f t="shared" si="9"/>
        <v>5.52755905511811</v>
      </c>
      <c r="H32" s="12">
        <f t="shared" si="10"/>
        <v>1.3937007874015748</v>
      </c>
      <c r="I32" s="7">
        <f t="shared" si="11"/>
        <v>1</v>
      </c>
      <c r="J32" s="7">
        <f t="shared" si="11"/>
        <v>12</v>
      </c>
      <c r="K32" s="13">
        <f t="shared" si="11"/>
        <v>42.333333333333336</v>
      </c>
      <c r="L32" s="7">
        <f t="shared" si="11"/>
        <v>46</v>
      </c>
      <c r="M32" s="7">
        <f t="shared" si="11"/>
        <v>26</v>
      </c>
      <c r="N32" s="7">
        <f t="shared" si="11"/>
        <v>13</v>
      </c>
      <c r="O32" s="5">
        <f t="shared" si="12"/>
        <v>5.52755905511811</v>
      </c>
      <c r="P32" s="5">
        <f t="shared" si="13"/>
        <v>1.3937007874015748</v>
      </c>
      <c r="Q32" s="1">
        <v>1</v>
      </c>
      <c r="R32" s="1">
        <v>12</v>
      </c>
      <c r="S32" s="34">
        <v>42.333333333333336</v>
      </c>
      <c r="T32" s="1">
        <v>46</v>
      </c>
      <c r="U32" s="1">
        <v>26</v>
      </c>
      <c r="V32" s="1">
        <v>13</v>
      </c>
      <c r="W32" s="5" t="e">
        <f t="shared" si="14"/>
        <v>#DIV/0!</v>
      </c>
      <c r="X32" s="5" t="e">
        <f t="shared" si="15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>
        <v>3</v>
      </c>
      <c r="B33" s="41">
        <v>3</v>
      </c>
      <c r="C33" s="40" t="s">
        <v>52</v>
      </c>
      <c r="D33" s="40">
        <v>8</v>
      </c>
      <c r="E33" s="40"/>
      <c r="F33" s="39" t="s">
        <v>136</v>
      </c>
      <c r="G33" s="12">
        <f t="shared" si="9"/>
        <v>3.375</v>
      </c>
      <c r="H33" s="12">
        <f t="shared" si="10"/>
        <v>1.278409090909091</v>
      </c>
      <c r="I33" s="7">
        <f t="shared" si="11"/>
        <v>6</v>
      </c>
      <c r="J33" s="7">
        <f t="shared" si="11"/>
        <v>1</v>
      </c>
      <c r="K33" s="13">
        <f t="shared" si="11"/>
        <v>58.666666666666664</v>
      </c>
      <c r="L33" s="7">
        <f t="shared" si="11"/>
        <v>52</v>
      </c>
      <c r="M33" s="7">
        <f t="shared" si="11"/>
        <v>22</v>
      </c>
      <c r="N33" s="7">
        <f t="shared" si="11"/>
        <v>23</v>
      </c>
      <c r="O33" s="5">
        <f t="shared" si="12"/>
        <v>3.375</v>
      </c>
      <c r="P33" s="5">
        <f t="shared" si="13"/>
        <v>1.278409090909091</v>
      </c>
      <c r="Q33" s="1">
        <v>6</v>
      </c>
      <c r="R33" s="1">
        <v>1</v>
      </c>
      <c r="S33" s="34">
        <v>58.666666666666664</v>
      </c>
      <c r="T33" s="1">
        <v>52</v>
      </c>
      <c r="U33" s="1">
        <v>22</v>
      </c>
      <c r="V33" s="1">
        <v>23</v>
      </c>
      <c r="W33" s="5" t="e">
        <f t="shared" si="14"/>
        <v>#DIV/0!</v>
      </c>
      <c r="X33" s="5" t="e">
        <f t="shared" si="15"/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5">
      <c r="A34" s="40">
        <v>1</v>
      </c>
      <c r="B34" s="41">
        <v>3</v>
      </c>
      <c r="C34" s="40" t="s">
        <v>41</v>
      </c>
      <c r="D34" s="40">
        <v>9</v>
      </c>
      <c r="E34" s="40"/>
      <c r="F34" s="39" t="s">
        <v>137</v>
      </c>
      <c r="G34" s="12">
        <f>M34/K34*9</f>
        <v>4.3837638376383765</v>
      </c>
      <c r="H34" s="12">
        <f>(L34+N34)/K34</f>
        <v>1.4723247232472325</v>
      </c>
      <c r="I34" s="7">
        <f t="shared" si="11"/>
        <v>6</v>
      </c>
      <c r="J34" s="7">
        <f t="shared" si="11"/>
        <v>0</v>
      </c>
      <c r="K34" s="13">
        <f t="shared" si="11"/>
        <v>90.33333333333333</v>
      </c>
      <c r="L34" s="7">
        <f t="shared" si="11"/>
        <v>96</v>
      </c>
      <c r="M34" s="7">
        <f t="shared" si="11"/>
        <v>44</v>
      </c>
      <c r="N34" s="7">
        <f t="shared" si="11"/>
        <v>37</v>
      </c>
      <c r="O34" s="5">
        <f>U34/S34*9</f>
        <v>4.3837638376383765</v>
      </c>
      <c r="P34" s="5">
        <f>(T34+V34)/S34</f>
        <v>1.4723247232472325</v>
      </c>
      <c r="Q34" s="1">
        <v>6</v>
      </c>
      <c r="R34" s="1">
        <v>0</v>
      </c>
      <c r="S34" s="34">
        <v>90.33333333333333</v>
      </c>
      <c r="T34" s="1">
        <v>96</v>
      </c>
      <c r="U34" s="1">
        <v>44</v>
      </c>
      <c r="V34" s="1">
        <v>37</v>
      </c>
      <c r="W34" s="5" t="e">
        <f>AC34/AA34*9</f>
        <v>#DIV/0!</v>
      </c>
      <c r="X34" s="5" t="e">
        <f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s="48" customFormat="1" ht="15">
      <c r="A35" s="42" t="s">
        <v>354</v>
      </c>
      <c r="B35" s="43">
        <v>2</v>
      </c>
      <c r="C35" s="42" t="s">
        <v>42</v>
      </c>
      <c r="D35" s="42" t="s">
        <v>45</v>
      </c>
      <c r="E35" s="42"/>
      <c r="F35" s="44" t="s">
        <v>142</v>
      </c>
      <c r="G35" s="45">
        <f>M35/K35*9</f>
        <v>5.764044943820225</v>
      </c>
      <c r="H35" s="45">
        <f>(L35+N35)/K35</f>
        <v>1.4325842696629212</v>
      </c>
      <c r="I35" s="42">
        <f t="shared" si="11"/>
        <v>4</v>
      </c>
      <c r="J35" s="42">
        <f t="shared" si="11"/>
        <v>0</v>
      </c>
      <c r="K35" s="46">
        <f t="shared" si="11"/>
        <v>59.333333333333336</v>
      </c>
      <c r="L35" s="42">
        <f t="shared" si="11"/>
        <v>61</v>
      </c>
      <c r="M35" s="42">
        <f t="shared" si="11"/>
        <v>38</v>
      </c>
      <c r="N35" s="42">
        <f t="shared" si="11"/>
        <v>24</v>
      </c>
      <c r="O35" s="47">
        <f>U35/S35*9</f>
        <v>5.764044943820225</v>
      </c>
      <c r="P35" s="47">
        <f>(T35+V35)/S35</f>
        <v>1.4325842696629212</v>
      </c>
      <c r="Q35" s="48">
        <v>4</v>
      </c>
      <c r="R35" s="48">
        <v>0</v>
      </c>
      <c r="S35" s="49">
        <v>59.333333333333336</v>
      </c>
      <c r="T35" s="48">
        <v>61</v>
      </c>
      <c r="U35" s="48">
        <v>38</v>
      </c>
      <c r="V35" s="48">
        <v>24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">
      <c r="A36" s="42">
        <v>10</v>
      </c>
      <c r="B36" s="43">
        <v>2</v>
      </c>
      <c r="C36" s="42" t="s">
        <v>41</v>
      </c>
      <c r="D36" s="42" t="s">
        <v>45</v>
      </c>
      <c r="F36" s="44" t="s">
        <v>130</v>
      </c>
      <c r="G36" s="45">
        <f>M36/K36*9</f>
        <v>1.2</v>
      </c>
      <c r="H36" s="45">
        <f>(L36+N36)/K36</f>
        <v>1</v>
      </c>
      <c r="I36" s="42">
        <f t="shared" si="11"/>
        <v>2</v>
      </c>
      <c r="J36" s="42">
        <f t="shared" si="11"/>
        <v>0</v>
      </c>
      <c r="K36" s="46">
        <f t="shared" si="11"/>
        <v>15</v>
      </c>
      <c r="L36" s="42">
        <f t="shared" si="11"/>
        <v>9</v>
      </c>
      <c r="M36" s="42">
        <f t="shared" si="11"/>
        <v>2</v>
      </c>
      <c r="N36" s="42">
        <f t="shared" si="11"/>
        <v>6</v>
      </c>
      <c r="O36" s="47">
        <f>U36/S36*9</f>
        <v>3.0566037735849054</v>
      </c>
      <c r="P36" s="47">
        <f>(T36+V36)/S36</f>
        <v>1.320754716981132</v>
      </c>
      <c r="Q36" s="48">
        <v>2</v>
      </c>
      <c r="R36" s="48">
        <v>0</v>
      </c>
      <c r="S36" s="49">
        <v>53</v>
      </c>
      <c r="T36" s="48">
        <v>53</v>
      </c>
      <c r="U36" s="48">
        <v>18</v>
      </c>
      <c r="V36" s="48">
        <v>17</v>
      </c>
      <c r="W36" s="47">
        <f>AC36/AA36*9</f>
        <v>3.789473684210526</v>
      </c>
      <c r="X36" s="47">
        <f>(AB36+AD36)/AA36</f>
        <v>1.4473684210526316</v>
      </c>
      <c r="Y36" s="48">
        <v>0</v>
      </c>
      <c r="Z36" s="48">
        <v>0</v>
      </c>
      <c r="AA36" s="48">
        <v>38</v>
      </c>
      <c r="AB36" s="48">
        <v>44</v>
      </c>
      <c r="AC36" s="48">
        <v>16</v>
      </c>
      <c r="AD36" s="48">
        <v>11</v>
      </c>
    </row>
    <row r="37" spans="1:30" s="48" customFormat="1" ht="15">
      <c r="A37" s="42">
        <v>7</v>
      </c>
      <c r="B37" s="43">
        <v>3</v>
      </c>
      <c r="C37" s="42" t="s">
        <v>40</v>
      </c>
      <c r="D37" s="42" t="s">
        <v>45</v>
      </c>
      <c r="E37" s="42"/>
      <c r="F37" s="44" t="s">
        <v>133</v>
      </c>
      <c r="G37" s="45">
        <f>M37/K37*9</f>
        <v>5.120689655172414</v>
      </c>
      <c r="H37" s="45">
        <f>(L37+N37)/K37</f>
        <v>1.293103448275862</v>
      </c>
      <c r="I37" s="42">
        <f t="shared" si="11"/>
        <v>2</v>
      </c>
      <c r="J37" s="42">
        <f t="shared" si="11"/>
        <v>0</v>
      </c>
      <c r="K37" s="46">
        <f t="shared" si="11"/>
        <v>19.333333333333332</v>
      </c>
      <c r="L37" s="42">
        <f t="shared" si="11"/>
        <v>18</v>
      </c>
      <c r="M37" s="42">
        <f t="shared" si="11"/>
        <v>11</v>
      </c>
      <c r="N37" s="42">
        <f t="shared" si="11"/>
        <v>7</v>
      </c>
      <c r="O37" s="47">
        <f>U37/S37*9</f>
        <v>5.120689655172414</v>
      </c>
      <c r="P37" s="47">
        <f>(T37+V37)/S37</f>
        <v>1.293103448275862</v>
      </c>
      <c r="Q37" s="48">
        <v>2</v>
      </c>
      <c r="R37" s="48">
        <v>0</v>
      </c>
      <c r="S37" s="49">
        <v>19.333333333333332</v>
      </c>
      <c r="T37" s="48">
        <v>18</v>
      </c>
      <c r="U37" s="48">
        <v>11</v>
      </c>
      <c r="V37" s="48">
        <v>7</v>
      </c>
      <c r="W37" s="47" t="e">
        <f>AC37/AA37*9</f>
        <v>#DIV/0!</v>
      </c>
      <c r="X37" s="47" t="e">
        <f>(AB37+AD37)/AA37</f>
        <v>#DIV/0!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30" s="48" customFormat="1" ht="15.75" thickBot="1">
      <c r="A38" s="42">
        <v>10</v>
      </c>
      <c r="B38" s="43">
        <v>2</v>
      </c>
      <c r="C38" s="42" t="s">
        <v>41</v>
      </c>
      <c r="D38" s="42" t="s">
        <v>45</v>
      </c>
      <c r="E38" s="42"/>
      <c r="F38" s="44" t="s">
        <v>130</v>
      </c>
      <c r="G38" s="45">
        <f>M38/K38*9</f>
        <v>3.31578947368421</v>
      </c>
      <c r="H38" s="45">
        <f>(L38+N38)/K38</f>
        <v>1.5263157894736843</v>
      </c>
      <c r="I38" s="42">
        <f t="shared" si="11"/>
        <v>0</v>
      </c>
      <c r="J38" s="42">
        <f t="shared" si="11"/>
        <v>0</v>
      </c>
      <c r="K38" s="46">
        <f t="shared" si="11"/>
        <v>19</v>
      </c>
      <c r="L38" s="42">
        <f t="shared" si="11"/>
        <v>23</v>
      </c>
      <c r="M38" s="42">
        <f t="shared" si="11"/>
        <v>7</v>
      </c>
      <c r="N38" s="42">
        <f t="shared" si="11"/>
        <v>6</v>
      </c>
      <c r="O38" s="47">
        <f>U38/S38*9</f>
        <v>3.31578947368421</v>
      </c>
      <c r="P38" s="47">
        <f>(T38+V38)/S38</f>
        <v>1.5263157894736843</v>
      </c>
      <c r="Q38" s="48">
        <v>0</v>
      </c>
      <c r="R38" s="48">
        <v>0</v>
      </c>
      <c r="S38" s="49">
        <v>19</v>
      </c>
      <c r="T38" s="48">
        <v>23</v>
      </c>
      <c r="U38" s="48">
        <v>7</v>
      </c>
      <c r="V38" s="48">
        <v>6</v>
      </c>
      <c r="W38" s="47" t="e">
        <f>AC38/AA38*9</f>
        <v>#DIV/0!</v>
      </c>
      <c r="X38" s="47" t="e">
        <f>(AB38+AD38)/AA38</f>
        <v>#DIV/0!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</row>
    <row r="39" spans="1:14" ht="15.75" thickBot="1">
      <c r="A39" s="7">
        <f>SUM(A26:A38)</f>
        <v>146</v>
      </c>
      <c r="B39" s="7"/>
      <c r="C39" s="7"/>
      <c r="D39" s="7"/>
      <c r="E39" s="7"/>
      <c r="F39" s="10"/>
      <c r="G39" s="17">
        <f t="shared" si="9"/>
        <v>3.9060678779568048</v>
      </c>
      <c r="H39" s="18">
        <f t="shared" si="10"/>
        <v>1.28042509427494</v>
      </c>
      <c r="I39" s="15">
        <f aca="true" t="shared" si="16" ref="I39:N39">SUM(I26:I38)</f>
        <v>67</v>
      </c>
      <c r="J39" s="15">
        <f t="shared" si="16"/>
        <v>45</v>
      </c>
      <c r="K39" s="19">
        <f t="shared" si="16"/>
        <v>972.3333333333334</v>
      </c>
      <c r="L39" s="15">
        <f t="shared" si="16"/>
        <v>907</v>
      </c>
      <c r="M39" s="15">
        <f t="shared" si="16"/>
        <v>422</v>
      </c>
      <c r="N39" s="16">
        <f t="shared" si="16"/>
        <v>338</v>
      </c>
    </row>
    <row r="40" spans="1:14" ht="15">
      <c r="A40" s="7">
        <f>A23+A39</f>
        <v>277</v>
      </c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7"/>
      <c r="C41" s="7"/>
      <c r="D41" s="7"/>
      <c r="E41" s="7"/>
      <c r="F41" s="9" t="s">
        <v>28</v>
      </c>
      <c r="G41" s="7"/>
      <c r="H41" s="7"/>
      <c r="I41" s="7"/>
      <c r="J41" s="7"/>
      <c r="K41" s="7"/>
      <c r="L41" s="7"/>
      <c r="M41" s="7"/>
      <c r="N41" s="7"/>
    </row>
    <row r="42" spans="1:14" ht="15">
      <c r="A42" s="40">
        <v>28</v>
      </c>
      <c r="B42" s="41">
        <v>2</v>
      </c>
      <c r="C42" s="40" t="s">
        <v>44</v>
      </c>
      <c r="D42" s="40" t="s">
        <v>17</v>
      </c>
      <c r="E42" s="40"/>
      <c r="F42" s="39" t="s">
        <v>118</v>
      </c>
      <c r="G42" s="7"/>
      <c r="H42" s="7"/>
      <c r="I42" s="7"/>
      <c r="J42" s="7"/>
      <c r="K42" s="7"/>
      <c r="L42" s="7"/>
      <c r="M42" s="7"/>
      <c r="N42" s="7"/>
    </row>
    <row r="43" spans="2:6" s="7" customFormat="1" ht="15">
      <c r="B43" s="37"/>
      <c r="F43" s="10"/>
    </row>
    <row r="44" spans="1:14" ht="15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</row>
    <row r="45" spans="1:9" ht="15">
      <c r="A45" s="8" t="s">
        <v>0</v>
      </c>
      <c r="B45" s="8" t="s">
        <v>30</v>
      </c>
      <c r="C45" s="8" t="s">
        <v>38</v>
      </c>
      <c r="D45" s="8" t="s">
        <v>1</v>
      </c>
      <c r="E45" s="7"/>
      <c r="F45" s="9" t="s">
        <v>29</v>
      </c>
      <c r="G45" s="7"/>
      <c r="H45" s="7"/>
      <c r="I45" s="7"/>
    </row>
    <row r="46" spans="1:8" ht="15">
      <c r="A46" s="40" t="s">
        <v>45</v>
      </c>
      <c r="B46" s="41">
        <v>2</v>
      </c>
      <c r="C46" s="40" t="s">
        <v>39</v>
      </c>
      <c r="D46" s="40" t="s">
        <v>45</v>
      </c>
      <c r="F46" s="39" t="s">
        <v>138</v>
      </c>
      <c r="G46" s="7">
        <v>1</v>
      </c>
      <c r="H46" s="7"/>
    </row>
    <row r="47" spans="1:16" ht="15">
      <c r="A47" s="40" t="s">
        <v>45</v>
      </c>
      <c r="B47" s="41">
        <v>2</v>
      </c>
      <c r="C47" s="40" t="s">
        <v>44</v>
      </c>
      <c r="D47" s="40" t="s">
        <v>15</v>
      </c>
      <c r="F47" s="39" t="s">
        <v>139</v>
      </c>
      <c r="G47" s="7">
        <v>2</v>
      </c>
      <c r="H47" s="40"/>
      <c r="I47" s="41"/>
      <c r="J47" s="40"/>
      <c r="K47" s="40"/>
      <c r="L47" s="41"/>
      <c r="M47" s="40"/>
      <c r="N47" s="40"/>
      <c r="P47" s="39"/>
    </row>
    <row r="48" spans="1:14" ht="15">
      <c r="A48" s="40"/>
      <c r="B48" s="41">
        <v>2</v>
      </c>
      <c r="C48" s="40" t="s">
        <v>43</v>
      </c>
      <c r="D48" s="40" t="s">
        <v>19</v>
      </c>
      <c r="F48" s="39" t="s">
        <v>140</v>
      </c>
      <c r="G48" s="7">
        <v>3</v>
      </c>
      <c r="H48" s="7"/>
      <c r="I48" s="7"/>
      <c r="J48" s="7"/>
      <c r="K48" s="7"/>
      <c r="L48" s="7"/>
      <c r="M48" s="7"/>
      <c r="N48" s="7"/>
    </row>
    <row r="49" spans="1:14" ht="15">
      <c r="A49" s="40" t="s">
        <v>353</v>
      </c>
      <c r="B49" s="41">
        <v>3</v>
      </c>
      <c r="C49" s="40" t="s">
        <v>64</v>
      </c>
      <c r="D49" s="40" t="s">
        <v>15</v>
      </c>
      <c r="F49" s="39" t="s">
        <v>117</v>
      </c>
      <c r="G49" s="7">
        <v>4</v>
      </c>
      <c r="H49" s="7"/>
      <c r="I49" s="40"/>
      <c r="J49" s="41"/>
      <c r="K49" s="40"/>
      <c r="L49" s="40"/>
      <c r="M49" s="40"/>
      <c r="N49" s="39"/>
    </row>
    <row r="50" spans="1:14" ht="15">
      <c r="A50" s="40" t="s">
        <v>354</v>
      </c>
      <c r="B50" s="41">
        <v>2</v>
      </c>
      <c r="C50" s="40" t="s">
        <v>42</v>
      </c>
      <c r="D50" s="40" t="s">
        <v>45</v>
      </c>
      <c r="E50" s="40"/>
      <c r="F50" s="39" t="s">
        <v>142</v>
      </c>
      <c r="G50" s="7">
        <v>5</v>
      </c>
      <c r="H50" s="40"/>
      <c r="I50" s="41"/>
      <c r="J50" s="40"/>
      <c r="K50" s="40"/>
      <c r="L50" s="40"/>
      <c r="M50" s="39"/>
      <c r="N50" s="7"/>
    </row>
    <row r="51" spans="1:14" ht="15">
      <c r="A51" s="40" t="s">
        <v>353</v>
      </c>
      <c r="B51" s="41">
        <v>3</v>
      </c>
      <c r="C51" s="40" t="s">
        <v>64</v>
      </c>
      <c r="D51" s="40" t="s">
        <v>20</v>
      </c>
      <c r="E51" s="40"/>
      <c r="F51" s="39" t="s">
        <v>128</v>
      </c>
      <c r="G51" s="7">
        <v>6</v>
      </c>
      <c r="H51" s="7"/>
      <c r="I51" s="7"/>
      <c r="J51" s="7"/>
      <c r="K51" s="7"/>
      <c r="L51" s="7"/>
      <c r="M51" s="7"/>
      <c r="N51" s="7"/>
    </row>
    <row r="52" spans="1:14" ht="15">
      <c r="A52" s="40"/>
      <c r="B52" s="41">
        <v>3</v>
      </c>
      <c r="C52" s="40" t="s">
        <v>64</v>
      </c>
      <c r="D52" s="40" t="s">
        <v>15</v>
      </c>
      <c r="F52" s="39" t="s">
        <v>144</v>
      </c>
      <c r="G52" s="7">
        <v>7</v>
      </c>
      <c r="H52" s="40"/>
      <c r="I52" s="41"/>
      <c r="J52" s="40"/>
      <c r="K52" s="40"/>
      <c r="M52" s="39"/>
      <c r="N52" s="7"/>
    </row>
    <row r="53" spans="1:14" ht="15">
      <c r="A53" s="40"/>
      <c r="B53" s="41">
        <v>3</v>
      </c>
      <c r="C53" s="40" t="s">
        <v>42</v>
      </c>
      <c r="D53" s="40" t="s">
        <v>16</v>
      </c>
      <c r="F53" s="39" t="s">
        <v>145</v>
      </c>
      <c r="G53" s="7">
        <v>8</v>
      </c>
      <c r="H53" s="7"/>
      <c r="I53" s="7"/>
      <c r="J53" s="7"/>
      <c r="K53" s="7"/>
      <c r="L53" s="7"/>
      <c r="M53" s="7"/>
      <c r="N53" s="7"/>
    </row>
    <row r="54" spans="1:7" ht="15">
      <c r="A54" s="40"/>
      <c r="B54" s="41">
        <v>3</v>
      </c>
      <c r="C54" s="40" t="s">
        <v>42</v>
      </c>
      <c r="D54" s="40" t="s">
        <v>18</v>
      </c>
      <c r="F54" s="39" t="s">
        <v>146</v>
      </c>
      <c r="G54" s="7">
        <v>9</v>
      </c>
    </row>
    <row r="55" spans="1:7" ht="15">
      <c r="A55" s="7">
        <v>10</v>
      </c>
      <c r="B55" s="37">
        <v>2</v>
      </c>
      <c r="C55" s="7" t="s">
        <v>370</v>
      </c>
      <c r="D55" s="7" t="s">
        <v>19</v>
      </c>
      <c r="E55" s="7"/>
      <c r="F55" s="64" t="s">
        <v>124</v>
      </c>
      <c r="G55" s="7">
        <v>10</v>
      </c>
    </row>
    <row r="56" spans="1:7" ht="15">
      <c r="A56" s="40"/>
      <c r="B56" s="41">
        <v>3</v>
      </c>
      <c r="C56" s="40" t="s">
        <v>52</v>
      </c>
      <c r="D56" s="40" t="s">
        <v>45</v>
      </c>
      <c r="F56" s="39" t="s">
        <v>148</v>
      </c>
      <c r="G56" s="7">
        <v>11</v>
      </c>
    </row>
    <row r="57" spans="1:7" ht="15">
      <c r="A57" s="40"/>
      <c r="B57" s="41">
        <v>3</v>
      </c>
      <c r="C57" s="40" t="s">
        <v>58</v>
      </c>
      <c r="D57" s="40" t="s">
        <v>14</v>
      </c>
      <c r="F57" s="39" t="s">
        <v>149</v>
      </c>
      <c r="G57" s="7">
        <v>12</v>
      </c>
    </row>
    <row r="58" spans="1:7" ht="15">
      <c r="A58" s="40" t="s">
        <v>353</v>
      </c>
      <c r="B58" s="41">
        <v>3</v>
      </c>
      <c r="C58" s="40" t="s">
        <v>58</v>
      </c>
      <c r="D58" s="40" t="s">
        <v>19</v>
      </c>
      <c r="E58" s="40"/>
      <c r="F58" s="39" t="s">
        <v>127</v>
      </c>
      <c r="G58" s="7">
        <v>13</v>
      </c>
    </row>
    <row r="59" spans="1:7" ht="15">
      <c r="A59" s="40"/>
      <c r="B59" s="41">
        <v>3</v>
      </c>
      <c r="C59" s="40" t="s">
        <v>43</v>
      </c>
      <c r="D59" s="40" t="s">
        <v>45</v>
      </c>
      <c r="F59" s="39" t="s">
        <v>150</v>
      </c>
      <c r="G59" s="7">
        <v>14</v>
      </c>
    </row>
    <row r="60" spans="1:7" ht="15">
      <c r="A60" s="40"/>
      <c r="B60" s="41">
        <v>3</v>
      </c>
      <c r="C60" s="40" t="s">
        <v>64</v>
      </c>
      <c r="D60" s="40" t="s">
        <v>45</v>
      </c>
      <c r="F60" s="39" t="s">
        <v>151</v>
      </c>
      <c r="G6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660156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49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0.29708222811671087</v>
      </c>
      <c r="H4" s="7">
        <f aca="true" t="shared" si="0" ref="H4:L20">P4-X4</f>
        <v>377</v>
      </c>
      <c r="I4" s="7">
        <f t="shared" si="0"/>
        <v>43</v>
      </c>
      <c r="J4" s="7">
        <f t="shared" si="0"/>
        <v>112</v>
      </c>
      <c r="K4" s="7">
        <f t="shared" si="0"/>
        <v>9</v>
      </c>
      <c r="L4" s="7">
        <f t="shared" si="0"/>
        <v>58</v>
      </c>
      <c r="M4" s="7">
        <f>I4+L4-K4</f>
        <v>92</v>
      </c>
      <c r="N4" s="7">
        <f aca="true" t="shared" si="1" ref="N4:N16">V4-AD4</f>
        <v>2</v>
      </c>
      <c r="O4" s="4">
        <f aca="true" t="shared" si="2" ref="O4:O16">R4/P4</f>
        <v>0.29708222811671087</v>
      </c>
      <c r="P4" s="1">
        <v>377</v>
      </c>
      <c r="Q4" s="1">
        <v>43</v>
      </c>
      <c r="R4" s="1">
        <v>112</v>
      </c>
      <c r="S4" s="1">
        <v>9</v>
      </c>
      <c r="T4" s="1">
        <v>58</v>
      </c>
      <c r="U4" s="1">
        <f aca="true" t="shared" si="3" ref="U4:U16">Q4+T4-S4</f>
        <v>92</v>
      </c>
      <c r="V4" s="1">
        <v>2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 t="s">
        <v>365</v>
      </c>
      <c r="B5" s="41">
        <v>3</v>
      </c>
      <c r="C5" s="40" t="s">
        <v>51</v>
      </c>
      <c r="D5" s="40" t="s">
        <v>14</v>
      </c>
      <c r="E5" s="40" t="s">
        <v>19</v>
      </c>
      <c r="F5" s="39" t="s">
        <v>386</v>
      </c>
      <c r="G5" s="11">
        <f aca="true" t="shared" si="6" ref="G5:G21">J5/H5</f>
        <v>0.2</v>
      </c>
      <c r="H5" s="7">
        <f t="shared" si="0"/>
        <v>15</v>
      </c>
      <c r="I5" s="7">
        <f t="shared" si="0"/>
        <v>1</v>
      </c>
      <c r="J5" s="7">
        <f t="shared" si="0"/>
        <v>3</v>
      </c>
      <c r="K5" s="7">
        <f t="shared" si="0"/>
        <v>1</v>
      </c>
      <c r="L5" s="7">
        <f t="shared" si="0"/>
        <v>1</v>
      </c>
      <c r="M5" s="7">
        <f aca="true" t="shared" si="7" ref="M5:M16">I5+L5-K5</f>
        <v>1</v>
      </c>
      <c r="N5" s="7">
        <f t="shared" si="1"/>
        <v>0</v>
      </c>
      <c r="O5" s="4">
        <f t="shared" si="2"/>
        <v>0.20833333333333334</v>
      </c>
      <c r="P5" s="1">
        <v>48</v>
      </c>
      <c r="Q5" s="1">
        <v>4</v>
      </c>
      <c r="R5" s="1">
        <v>10</v>
      </c>
      <c r="S5" s="1">
        <v>2</v>
      </c>
      <c r="T5" s="1">
        <v>7</v>
      </c>
      <c r="U5" s="1">
        <f>Q5+T5-S5</f>
        <v>9</v>
      </c>
      <c r="V5" s="1">
        <v>0</v>
      </c>
      <c r="W5" s="4">
        <f t="shared" si="4"/>
        <v>0.21212121212121213</v>
      </c>
      <c r="X5" s="1">
        <v>33</v>
      </c>
      <c r="Y5" s="1">
        <v>3</v>
      </c>
      <c r="Z5" s="1">
        <v>7</v>
      </c>
      <c r="AA5" s="1">
        <v>1</v>
      </c>
      <c r="AB5" s="1">
        <v>6</v>
      </c>
      <c r="AC5" s="1">
        <f t="shared" si="5"/>
        <v>8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6"/>
        <v>0.2628992628992629</v>
      </c>
      <c r="H6" s="7">
        <f t="shared" si="0"/>
        <v>407</v>
      </c>
      <c r="I6" s="7">
        <f t="shared" si="0"/>
        <v>67</v>
      </c>
      <c r="J6" s="7">
        <f t="shared" si="0"/>
        <v>107</v>
      </c>
      <c r="K6" s="7">
        <f t="shared" si="0"/>
        <v>15</v>
      </c>
      <c r="L6" s="7">
        <f t="shared" si="0"/>
        <v>61</v>
      </c>
      <c r="M6" s="7">
        <f t="shared" si="7"/>
        <v>113</v>
      </c>
      <c r="N6" s="7">
        <f t="shared" si="1"/>
        <v>0</v>
      </c>
      <c r="O6" s="4">
        <f t="shared" si="2"/>
        <v>0.2628992628992629</v>
      </c>
      <c r="P6" s="1">
        <v>407</v>
      </c>
      <c r="Q6" s="1">
        <v>67</v>
      </c>
      <c r="R6" s="1">
        <v>107</v>
      </c>
      <c r="S6" s="1">
        <v>15</v>
      </c>
      <c r="T6" s="1">
        <v>61</v>
      </c>
      <c r="U6" s="1">
        <f t="shared" si="3"/>
        <v>113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30</v>
      </c>
      <c r="B7" s="41">
        <v>3</v>
      </c>
      <c r="C7" s="40" t="s">
        <v>52</v>
      </c>
      <c r="D7" s="40" t="s">
        <v>17</v>
      </c>
      <c r="E7" s="40"/>
      <c r="F7" s="39" t="s">
        <v>61</v>
      </c>
      <c r="G7" s="11">
        <f>J7/H7</f>
        <v>0.2737556561085973</v>
      </c>
      <c r="H7" s="7">
        <f t="shared" si="0"/>
        <v>442</v>
      </c>
      <c r="I7" s="7">
        <f t="shared" si="0"/>
        <v>66</v>
      </c>
      <c r="J7" s="7">
        <f t="shared" si="0"/>
        <v>121</v>
      </c>
      <c r="K7" s="7">
        <f t="shared" si="0"/>
        <v>23</v>
      </c>
      <c r="L7" s="7">
        <f t="shared" si="0"/>
        <v>71</v>
      </c>
      <c r="M7" s="7">
        <f>I7+L7-K7</f>
        <v>114</v>
      </c>
      <c r="N7" s="7">
        <f t="shared" si="1"/>
        <v>8</v>
      </c>
      <c r="O7" s="4">
        <f t="shared" si="2"/>
        <v>0.2737556561085973</v>
      </c>
      <c r="P7" s="1">
        <v>442</v>
      </c>
      <c r="Q7" s="1">
        <v>66</v>
      </c>
      <c r="R7" s="1">
        <v>121</v>
      </c>
      <c r="S7" s="1">
        <v>23</v>
      </c>
      <c r="T7" s="1">
        <v>71</v>
      </c>
      <c r="U7" s="1">
        <f t="shared" si="3"/>
        <v>114</v>
      </c>
      <c r="V7" s="1">
        <v>8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6"/>
        <v>0.2638190954773869</v>
      </c>
      <c r="H8" s="7">
        <f t="shared" si="0"/>
        <v>398</v>
      </c>
      <c r="I8" s="7">
        <f t="shared" si="0"/>
        <v>46</v>
      </c>
      <c r="J8" s="7">
        <f t="shared" si="0"/>
        <v>105</v>
      </c>
      <c r="K8" s="7">
        <f t="shared" si="0"/>
        <v>9</v>
      </c>
      <c r="L8" s="7">
        <f t="shared" si="0"/>
        <v>70</v>
      </c>
      <c r="M8" s="7">
        <f t="shared" si="7"/>
        <v>107</v>
      </c>
      <c r="N8" s="7">
        <f t="shared" si="1"/>
        <v>0</v>
      </c>
      <c r="O8" s="4">
        <f t="shared" si="2"/>
        <v>0.2638190954773869</v>
      </c>
      <c r="P8" s="1">
        <v>398</v>
      </c>
      <c r="Q8" s="1">
        <v>46</v>
      </c>
      <c r="R8" s="1">
        <v>105</v>
      </c>
      <c r="S8" s="1">
        <v>9</v>
      </c>
      <c r="T8" s="1">
        <v>70</v>
      </c>
      <c r="U8" s="1">
        <f t="shared" si="3"/>
        <v>107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0.2765957446808511</v>
      </c>
      <c r="H9" s="7">
        <f t="shared" si="0"/>
        <v>329</v>
      </c>
      <c r="I9" s="7">
        <f t="shared" si="0"/>
        <v>54</v>
      </c>
      <c r="J9" s="7">
        <f t="shared" si="0"/>
        <v>91</v>
      </c>
      <c r="K9" s="7">
        <f t="shared" si="0"/>
        <v>10</v>
      </c>
      <c r="L9" s="7">
        <f t="shared" si="0"/>
        <v>37</v>
      </c>
      <c r="M9" s="7">
        <f>I9+L9-K9</f>
        <v>81</v>
      </c>
      <c r="N9" s="7">
        <f t="shared" si="1"/>
        <v>17</v>
      </c>
      <c r="O9" s="4">
        <f t="shared" si="2"/>
        <v>0.2765957446808511</v>
      </c>
      <c r="P9" s="1">
        <v>329</v>
      </c>
      <c r="Q9" s="1">
        <v>54</v>
      </c>
      <c r="R9" s="1">
        <v>91</v>
      </c>
      <c r="S9" s="1">
        <v>10</v>
      </c>
      <c r="T9" s="1">
        <v>37</v>
      </c>
      <c r="U9" s="1">
        <f t="shared" si="3"/>
        <v>81</v>
      </c>
      <c r="V9" s="1">
        <v>17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0.26024096385542167</v>
      </c>
      <c r="H10" s="7">
        <f t="shared" si="0"/>
        <v>415</v>
      </c>
      <c r="I10" s="7">
        <f t="shared" si="0"/>
        <v>54</v>
      </c>
      <c r="J10" s="7">
        <f t="shared" si="0"/>
        <v>108</v>
      </c>
      <c r="K10" s="7">
        <f t="shared" si="0"/>
        <v>13</v>
      </c>
      <c r="L10" s="7">
        <f t="shared" si="0"/>
        <v>52</v>
      </c>
      <c r="M10" s="7">
        <f>I10+L10-K10</f>
        <v>93</v>
      </c>
      <c r="N10" s="7">
        <f t="shared" si="1"/>
        <v>1</v>
      </c>
      <c r="O10" s="4">
        <f t="shared" si="2"/>
        <v>0.26024096385542167</v>
      </c>
      <c r="P10" s="1">
        <v>415</v>
      </c>
      <c r="Q10" s="1">
        <v>54</v>
      </c>
      <c r="R10" s="1">
        <v>108</v>
      </c>
      <c r="S10" s="1">
        <v>13</v>
      </c>
      <c r="T10" s="1">
        <v>52</v>
      </c>
      <c r="U10" s="1">
        <f t="shared" si="3"/>
        <v>93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 t="s">
        <v>354</v>
      </c>
      <c r="B11" s="41">
        <v>3</v>
      </c>
      <c r="C11" s="40" t="s">
        <v>64</v>
      </c>
      <c r="D11" s="40" t="s">
        <v>73</v>
      </c>
      <c r="E11" s="40" t="s">
        <v>18</v>
      </c>
      <c r="F11" s="39" t="s">
        <v>170</v>
      </c>
      <c r="G11" s="11">
        <f>J11/H11</f>
        <v>0.19753086419753085</v>
      </c>
      <c r="H11" s="7">
        <f t="shared" si="0"/>
        <v>81</v>
      </c>
      <c r="I11" s="7">
        <f t="shared" si="0"/>
        <v>4</v>
      </c>
      <c r="J11" s="7">
        <f t="shared" si="0"/>
        <v>16</v>
      </c>
      <c r="K11" s="7">
        <f t="shared" si="0"/>
        <v>0</v>
      </c>
      <c r="L11" s="7">
        <f t="shared" si="0"/>
        <v>9</v>
      </c>
      <c r="M11" s="7">
        <f>I11+L11-K11</f>
        <v>13</v>
      </c>
      <c r="N11" s="7">
        <f>V11-AD11</f>
        <v>1</v>
      </c>
      <c r="O11" s="4">
        <f>R11/P11</f>
        <v>0.2468354430379747</v>
      </c>
      <c r="P11" s="1">
        <v>158</v>
      </c>
      <c r="Q11" s="1">
        <v>13</v>
      </c>
      <c r="R11" s="1">
        <v>39</v>
      </c>
      <c r="S11" s="1">
        <v>0</v>
      </c>
      <c r="T11" s="1">
        <v>14</v>
      </c>
      <c r="U11" s="1">
        <f>Q11+T11-S11</f>
        <v>27</v>
      </c>
      <c r="V11" s="1">
        <v>2</v>
      </c>
      <c r="W11" s="4">
        <f>Z11/X11</f>
        <v>0.2987012987012987</v>
      </c>
      <c r="X11" s="1">
        <v>77</v>
      </c>
      <c r="Y11" s="1">
        <v>9</v>
      </c>
      <c r="Z11" s="1">
        <v>23</v>
      </c>
      <c r="AA11" s="1">
        <v>0</v>
      </c>
      <c r="AB11" s="1">
        <v>5</v>
      </c>
      <c r="AC11" s="1">
        <f>Y11+AB11-AA11</f>
        <v>14</v>
      </c>
      <c r="AD11" s="1">
        <v>1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6"/>
        <v>0.2980561555075594</v>
      </c>
      <c r="H12" s="7">
        <f t="shared" si="0"/>
        <v>463</v>
      </c>
      <c r="I12" s="7">
        <f t="shared" si="0"/>
        <v>73</v>
      </c>
      <c r="J12" s="7">
        <f t="shared" si="0"/>
        <v>138</v>
      </c>
      <c r="K12" s="7">
        <f t="shared" si="0"/>
        <v>16</v>
      </c>
      <c r="L12" s="7">
        <f t="shared" si="0"/>
        <v>73</v>
      </c>
      <c r="M12" s="7">
        <f t="shared" si="7"/>
        <v>130</v>
      </c>
      <c r="N12" s="7">
        <f t="shared" si="1"/>
        <v>3</v>
      </c>
      <c r="O12" s="4">
        <f t="shared" si="2"/>
        <v>0.2980561555075594</v>
      </c>
      <c r="P12" s="1">
        <v>463</v>
      </c>
      <c r="Q12" s="1">
        <v>73</v>
      </c>
      <c r="R12" s="1">
        <v>138</v>
      </c>
      <c r="S12" s="1">
        <v>16</v>
      </c>
      <c r="T12" s="1">
        <v>73</v>
      </c>
      <c r="U12" s="1">
        <f t="shared" si="3"/>
        <v>130</v>
      </c>
      <c r="V12" s="1">
        <v>3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6"/>
        <v>0.20833333333333334</v>
      </c>
      <c r="H13" s="7">
        <f t="shared" si="0"/>
        <v>120</v>
      </c>
      <c r="I13" s="7">
        <f t="shared" si="0"/>
        <v>11</v>
      </c>
      <c r="J13" s="7">
        <f t="shared" si="0"/>
        <v>25</v>
      </c>
      <c r="K13" s="7">
        <f t="shared" si="0"/>
        <v>1</v>
      </c>
      <c r="L13" s="7">
        <f t="shared" si="0"/>
        <v>8</v>
      </c>
      <c r="M13" s="7">
        <f t="shared" si="7"/>
        <v>18</v>
      </c>
      <c r="N13" s="7">
        <f t="shared" si="1"/>
        <v>1</v>
      </c>
      <c r="O13" s="4">
        <f t="shared" si="2"/>
        <v>0.20833333333333334</v>
      </c>
      <c r="P13" s="1">
        <v>120</v>
      </c>
      <c r="Q13" s="1">
        <v>11</v>
      </c>
      <c r="R13" s="1">
        <v>25</v>
      </c>
      <c r="S13" s="1">
        <v>1</v>
      </c>
      <c r="T13" s="1">
        <v>8</v>
      </c>
      <c r="U13" s="1">
        <f t="shared" si="3"/>
        <v>18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6"/>
        <v>0.25193798449612403</v>
      </c>
      <c r="H14" s="7">
        <f t="shared" si="0"/>
        <v>258</v>
      </c>
      <c r="I14" s="7">
        <f t="shared" si="0"/>
        <v>35</v>
      </c>
      <c r="J14" s="7">
        <f t="shared" si="0"/>
        <v>65</v>
      </c>
      <c r="K14" s="7">
        <f t="shared" si="0"/>
        <v>4</v>
      </c>
      <c r="L14" s="7">
        <f t="shared" si="0"/>
        <v>17</v>
      </c>
      <c r="M14" s="7">
        <f t="shared" si="7"/>
        <v>48</v>
      </c>
      <c r="N14" s="7">
        <f t="shared" si="1"/>
        <v>9</v>
      </c>
      <c r="O14" s="4">
        <f t="shared" si="2"/>
        <v>0.25193798449612403</v>
      </c>
      <c r="P14" s="1">
        <v>258</v>
      </c>
      <c r="Q14" s="1">
        <v>35</v>
      </c>
      <c r="R14" s="1">
        <v>65</v>
      </c>
      <c r="S14" s="1">
        <v>4</v>
      </c>
      <c r="T14" s="1">
        <v>17</v>
      </c>
      <c r="U14" s="1">
        <f t="shared" si="3"/>
        <v>48</v>
      </c>
      <c r="V14" s="1">
        <v>9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0.1968503937007874</v>
      </c>
      <c r="H15" s="7">
        <f t="shared" si="0"/>
        <v>127</v>
      </c>
      <c r="I15" s="7">
        <f t="shared" si="0"/>
        <v>15</v>
      </c>
      <c r="J15" s="7">
        <f t="shared" si="0"/>
        <v>25</v>
      </c>
      <c r="K15" s="7">
        <f t="shared" si="0"/>
        <v>5</v>
      </c>
      <c r="L15" s="7">
        <f t="shared" si="0"/>
        <v>15</v>
      </c>
      <c r="M15" s="7">
        <f>I15+L15-K15</f>
        <v>25</v>
      </c>
      <c r="N15" s="7">
        <f t="shared" si="1"/>
        <v>1</v>
      </c>
      <c r="O15" s="4">
        <f t="shared" si="2"/>
        <v>0.1968503937007874</v>
      </c>
      <c r="P15" s="1">
        <v>127</v>
      </c>
      <c r="Q15" s="1">
        <v>15</v>
      </c>
      <c r="R15" s="1">
        <v>25</v>
      </c>
      <c r="S15" s="1">
        <v>5</v>
      </c>
      <c r="T15" s="1">
        <v>15</v>
      </c>
      <c r="U15" s="1">
        <f t="shared" si="3"/>
        <v>25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>
        <f t="shared" si="6"/>
        <v>0.2567049808429119</v>
      </c>
      <c r="H16" s="7">
        <f t="shared" si="0"/>
        <v>261</v>
      </c>
      <c r="I16" s="7">
        <f t="shared" si="0"/>
        <v>36</v>
      </c>
      <c r="J16" s="7">
        <f t="shared" si="0"/>
        <v>67</v>
      </c>
      <c r="K16" s="7">
        <f t="shared" si="0"/>
        <v>2</v>
      </c>
      <c r="L16" s="7">
        <f t="shared" si="0"/>
        <v>13</v>
      </c>
      <c r="M16" s="7">
        <f t="shared" si="7"/>
        <v>47</v>
      </c>
      <c r="N16" s="7">
        <f t="shared" si="1"/>
        <v>9</v>
      </c>
      <c r="O16" s="4">
        <f t="shared" si="2"/>
        <v>0.2567049808429119</v>
      </c>
      <c r="P16" s="1">
        <v>261</v>
      </c>
      <c r="Q16" s="1">
        <v>36</v>
      </c>
      <c r="R16" s="1">
        <v>67</v>
      </c>
      <c r="S16" s="1">
        <v>2</v>
      </c>
      <c r="T16" s="1">
        <v>13</v>
      </c>
      <c r="U16" s="1">
        <f t="shared" si="3"/>
        <v>47</v>
      </c>
      <c r="V16" s="1">
        <v>9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354</v>
      </c>
      <c r="B17" s="41">
        <v>3</v>
      </c>
      <c r="C17" s="40" t="s">
        <v>44</v>
      </c>
      <c r="D17" s="40" t="s">
        <v>20</v>
      </c>
      <c r="F17" s="39" t="s">
        <v>166</v>
      </c>
      <c r="G17" s="11">
        <f>J17/H17</f>
        <v>0.21495327102803738</v>
      </c>
      <c r="H17" s="7">
        <f t="shared" si="0"/>
        <v>107</v>
      </c>
      <c r="I17" s="7">
        <f t="shared" si="0"/>
        <v>9</v>
      </c>
      <c r="J17" s="7">
        <f t="shared" si="0"/>
        <v>23</v>
      </c>
      <c r="K17" s="7">
        <f t="shared" si="0"/>
        <v>3</v>
      </c>
      <c r="L17" s="7">
        <f t="shared" si="0"/>
        <v>9</v>
      </c>
      <c r="M17" s="7">
        <f>I17+L17-K17</f>
        <v>15</v>
      </c>
      <c r="N17" s="7">
        <f>V17-AD17</f>
        <v>0</v>
      </c>
      <c r="O17" s="4">
        <f>R17/P17</f>
        <v>0.2648648648648649</v>
      </c>
      <c r="P17" s="1">
        <v>185</v>
      </c>
      <c r="Q17" s="1">
        <v>16</v>
      </c>
      <c r="R17" s="1">
        <v>49</v>
      </c>
      <c r="S17" s="1">
        <v>5</v>
      </c>
      <c r="T17" s="1">
        <v>22</v>
      </c>
      <c r="U17" s="1">
        <f>Q17+T17-S17</f>
        <v>33</v>
      </c>
      <c r="V17" s="1">
        <v>0</v>
      </c>
      <c r="W17" s="4">
        <f>Z17/X17</f>
        <v>0.3333333333333333</v>
      </c>
      <c r="X17" s="1">
        <v>78</v>
      </c>
      <c r="Y17" s="1">
        <v>7</v>
      </c>
      <c r="Z17" s="1">
        <v>26</v>
      </c>
      <c r="AA17" s="1">
        <v>2</v>
      </c>
      <c r="AB17" s="1">
        <v>13</v>
      </c>
      <c r="AC17" s="1">
        <f>Y17+AB17-AA17</f>
        <v>18</v>
      </c>
      <c r="AD17" s="1">
        <v>0</v>
      </c>
    </row>
    <row r="18" spans="1:30" s="48" customFormat="1" ht="15">
      <c r="A18" s="42">
        <v>1</v>
      </c>
      <c r="B18" s="43">
        <v>3</v>
      </c>
      <c r="C18" s="42" t="s">
        <v>58</v>
      </c>
      <c r="D18" s="42" t="s">
        <v>14</v>
      </c>
      <c r="E18" s="42"/>
      <c r="F18" s="44" t="s">
        <v>69</v>
      </c>
      <c r="G18" s="50">
        <f>J18/H18</f>
        <v>0.18181818181818182</v>
      </c>
      <c r="H18" s="42">
        <f>P18-X18</f>
        <v>11</v>
      </c>
      <c r="I18" s="42">
        <f>Q18-Y18</f>
        <v>1</v>
      </c>
      <c r="J18" s="42">
        <f>R18-Z18</f>
        <v>2</v>
      </c>
      <c r="K18" s="42">
        <f>S18-AA18</f>
        <v>0</v>
      </c>
      <c r="L18" s="42">
        <f>T18-AB18</f>
        <v>2</v>
      </c>
      <c r="M18" s="42">
        <f>I18+L18-K18</f>
        <v>3</v>
      </c>
      <c r="N18" s="42">
        <f>V18-AD18</f>
        <v>0</v>
      </c>
      <c r="O18" s="51">
        <f>R18/P18</f>
        <v>0.18181818181818182</v>
      </c>
      <c r="P18" s="48">
        <v>11</v>
      </c>
      <c r="Q18" s="48">
        <v>1</v>
      </c>
      <c r="R18" s="48">
        <v>2</v>
      </c>
      <c r="S18" s="48">
        <v>0</v>
      </c>
      <c r="T18" s="48">
        <v>2</v>
      </c>
      <c r="U18" s="48">
        <f>Q18+T18-S18</f>
        <v>3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">
      <c r="A19" s="42" t="s">
        <v>353</v>
      </c>
      <c r="B19" s="43">
        <v>3</v>
      </c>
      <c r="C19" s="42" t="s">
        <v>44</v>
      </c>
      <c r="D19" s="42" t="s">
        <v>73</v>
      </c>
      <c r="E19" s="42" t="s">
        <v>16</v>
      </c>
      <c r="F19" s="44" t="s">
        <v>63</v>
      </c>
      <c r="G19" s="50">
        <f>J19/H19</f>
        <v>0.15625</v>
      </c>
      <c r="H19" s="42">
        <f t="shared" si="0"/>
        <v>64</v>
      </c>
      <c r="I19" s="42">
        <f t="shared" si="0"/>
        <v>5</v>
      </c>
      <c r="J19" s="42">
        <f t="shared" si="0"/>
        <v>10</v>
      </c>
      <c r="K19" s="42">
        <f t="shared" si="0"/>
        <v>0</v>
      </c>
      <c r="L19" s="42">
        <f t="shared" si="0"/>
        <v>3</v>
      </c>
      <c r="M19" s="42">
        <f>I19+L19-K19</f>
        <v>8</v>
      </c>
      <c r="N19" s="42">
        <f>V19-AD19</f>
        <v>2</v>
      </c>
      <c r="O19" s="51">
        <f>R19/P19</f>
        <v>0.15625</v>
      </c>
      <c r="P19" s="48">
        <v>64</v>
      </c>
      <c r="Q19" s="48">
        <v>5</v>
      </c>
      <c r="R19" s="48">
        <v>10</v>
      </c>
      <c r="S19" s="48">
        <v>0</v>
      </c>
      <c r="T19" s="48">
        <v>3</v>
      </c>
      <c r="U19" s="48">
        <f>Q19+T19-S19</f>
        <v>8</v>
      </c>
      <c r="V19" s="48">
        <v>2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.75" thickBot="1">
      <c r="A20" s="42">
        <v>10</v>
      </c>
      <c r="B20" s="43">
        <v>2</v>
      </c>
      <c r="C20" s="42" t="s">
        <v>42</v>
      </c>
      <c r="D20" s="42" t="s">
        <v>17</v>
      </c>
      <c r="E20" s="42"/>
      <c r="F20" s="44" t="s">
        <v>66</v>
      </c>
      <c r="G20" s="50">
        <f>J20/H20</f>
        <v>0.3027027027027027</v>
      </c>
      <c r="H20" s="42">
        <f t="shared" si="0"/>
        <v>185</v>
      </c>
      <c r="I20" s="42">
        <f t="shared" si="0"/>
        <v>20</v>
      </c>
      <c r="J20" s="42">
        <f t="shared" si="0"/>
        <v>56</v>
      </c>
      <c r="K20" s="42">
        <f t="shared" si="0"/>
        <v>3</v>
      </c>
      <c r="L20" s="42">
        <f t="shared" si="0"/>
        <v>38</v>
      </c>
      <c r="M20" s="42">
        <f>I20+L20-K20</f>
        <v>55</v>
      </c>
      <c r="N20" s="42">
        <f>V20-AD20</f>
        <v>1</v>
      </c>
      <c r="O20" s="51">
        <f>R20/P20</f>
        <v>0.3027027027027027</v>
      </c>
      <c r="P20" s="48">
        <v>185</v>
      </c>
      <c r="Q20" s="48">
        <v>20</v>
      </c>
      <c r="R20" s="48">
        <v>56</v>
      </c>
      <c r="S20" s="48">
        <v>3</v>
      </c>
      <c r="T20" s="48">
        <v>38</v>
      </c>
      <c r="U20" s="48">
        <f>Q20+T20-S20</f>
        <v>55</v>
      </c>
      <c r="V20" s="48">
        <v>1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14" ht="15.75" thickBot="1">
      <c r="A21" s="7">
        <f>SUM(A4:A20)</f>
        <v>165</v>
      </c>
      <c r="B21" s="7"/>
      <c r="C21" s="7"/>
      <c r="D21" s="7"/>
      <c r="E21" s="7"/>
      <c r="F21" s="10"/>
      <c r="G21" s="14">
        <f t="shared" si="6"/>
        <v>0.2645320197044335</v>
      </c>
      <c r="H21" s="15">
        <f aca="true" t="shared" si="8" ref="H21:N21">SUM(H4:H20)</f>
        <v>4060</v>
      </c>
      <c r="I21" s="15">
        <f t="shared" si="8"/>
        <v>540</v>
      </c>
      <c r="J21" s="15">
        <f t="shared" si="8"/>
        <v>1074</v>
      </c>
      <c r="K21" s="15">
        <f t="shared" si="8"/>
        <v>114</v>
      </c>
      <c r="L21" s="15">
        <f t="shared" si="8"/>
        <v>537</v>
      </c>
      <c r="M21" s="15">
        <f t="shared" si="8"/>
        <v>963</v>
      </c>
      <c r="N21" s="16">
        <f t="shared" si="8"/>
        <v>55</v>
      </c>
    </row>
    <row r="22" spans="1:14" ht="15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</row>
    <row r="23" spans="1:30" s="3" customFormat="1" ht="14.25">
      <c r="A23" s="8" t="s">
        <v>0</v>
      </c>
      <c r="B23" s="8" t="s">
        <v>30</v>
      </c>
      <c r="C23" s="8" t="s">
        <v>38</v>
      </c>
      <c r="D23" s="8"/>
      <c r="E23" s="8"/>
      <c r="F23" s="9" t="s">
        <v>3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7</v>
      </c>
      <c r="M23" s="8" t="s">
        <v>26</v>
      </c>
      <c r="N23" s="8" t="s">
        <v>27</v>
      </c>
      <c r="O23" s="3" t="s">
        <v>21</v>
      </c>
      <c r="P23" s="3" t="s">
        <v>22</v>
      </c>
      <c r="Q23" s="3" t="s">
        <v>23</v>
      </c>
      <c r="R23" s="3" t="s">
        <v>24</v>
      </c>
      <c r="S23" s="3" t="s">
        <v>25</v>
      </c>
      <c r="T23" s="3" t="s">
        <v>7</v>
      </c>
      <c r="U23" s="3" t="s">
        <v>26</v>
      </c>
      <c r="V23" s="3" t="s">
        <v>27</v>
      </c>
      <c r="W23" s="3" t="s">
        <v>21</v>
      </c>
      <c r="X23" s="3" t="s">
        <v>22</v>
      </c>
      <c r="Y23" s="3" t="s">
        <v>23</v>
      </c>
      <c r="Z23" s="3" t="s">
        <v>24</v>
      </c>
      <c r="AA23" s="3" t="s">
        <v>25</v>
      </c>
      <c r="AB23" s="3" t="s">
        <v>7</v>
      </c>
      <c r="AC23" s="3" t="s">
        <v>26</v>
      </c>
      <c r="AD23" s="3" t="s">
        <v>27</v>
      </c>
    </row>
    <row r="24" spans="1:30" ht="15">
      <c r="A24" s="40">
        <v>24</v>
      </c>
      <c r="B24" s="41">
        <v>3</v>
      </c>
      <c r="C24" s="40" t="s">
        <v>44</v>
      </c>
      <c r="D24" s="40">
        <v>1</v>
      </c>
      <c r="E24" s="40"/>
      <c r="F24" s="39" t="s">
        <v>152</v>
      </c>
      <c r="G24" s="12">
        <f aca="true" t="shared" si="9" ref="G24:G35">M24/K24*9</f>
        <v>4.381338742393509</v>
      </c>
      <c r="H24" s="12">
        <f aca="true" t="shared" si="10" ref="H24:H35">(L24+N24)/K24</f>
        <v>1.2413793103448276</v>
      </c>
      <c r="I24" s="7">
        <f aca="true" t="shared" si="11" ref="I24:N34">Q24-Y24</f>
        <v>9</v>
      </c>
      <c r="J24" s="7">
        <f t="shared" si="11"/>
        <v>0</v>
      </c>
      <c r="K24" s="13">
        <f t="shared" si="11"/>
        <v>164.33333333333334</v>
      </c>
      <c r="L24" s="7">
        <f t="shared" si="11"/>
        <v>161</v>
      </c>
      <c r="M24" s="7">
        <f t="shared" si="11"/>
        <v>80</v>
      </c>
      <c r="N24" s="7">
        <f t="shared" si="11"/>
        <v>43</v>
      </c>
      <c r="O24" s="5">
        <f aca="true" t="shared" si="12" ref="O24:O31">U24/S24*9</f>
        <v>4.381338742393509</v>
      </c>
      <c r="P24" s="5">
        <f aca="true" t="shared" si="13" ref="P24:P31">(T24+V24)/S24</f>
        <v>1.2413793103448276</v>
      </c>
      <c r="Q24" s="1">
        <v>9</v>
      </c>
      <c r="R24" s="1">
        <v>0</v>
      </c>
      <c r="S24" s="34">
        <v>164.33333333333334</v>
      </c>
      <c r="T24" s="1">
        <v>161</v>
      </c>
      <c r="U24" s="1">
        <v>80</v>
      </c>
      <c r="V24" s="1">
        <v>43</v>
      </c>
      <c r="W24" s="5" t="e">
        <f aca="true" t="shared" si="14" ref="W24:W31">AC24/AA24*9</f>
        <v>#DIV/0!</v>
      </c>
      <c r="X24" s="5" t="e">
        <f aca="true" t="shared" si="15" ref="X24:X31">(AB24+AD24)/AA24</f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12</v>
      </c>
      <c r="B25" s="41">
        <v>3</v>
      </c>
      <c r="C25" s="40" t="s">
        <v>40</v>
      </c>
      <c r="D25" s="40">
        <v>2</v>
      </c>
      <c r="E25" s="40"/>
      <c r="F25" s="39" t="s">
        <v>153</v>
      </c>
      <c r="G25" s="12">
        <f t="shared" si="9"/>
        <v>4.614545454545454</v>
      </c>
      <c r="H25" s="12">
        <f t="shared" si="10"/>
        <v>1.3527272727272726</v>
      </c>
      <c r="I25" s="7">
        <f t="shared" si="11"/>
        <v>7</v>
      </c>
      <c r="J25" s="7">
        <f t="shared" si="11"/>
        <v>0</v>
      </c>
      <c r="K25" s="13">
        <f t="shared" si="11"/>
        <v>91.66666666666667</v>
      </c>
      <c r="L25" s="7">
        <f t="shared" si="11"/>
        <v>87</v>
      </c>
      <c r="M25" s="7">
        <f t="shared" si="11"/>
        <v>47</v>
      </c>
      <c r="N25" s="7">
        <f t="shared" si="11"/>
        <v>37</v>
      </c>
      <c r="O25" s="5">
        <f t="shared" si="12"/>
        <v>4.614545454545454</v>
      </c>
      <c r="P25" s="5">
        <f t="shared" si="13"/>
        <v>1.3527272727272726</v>
      </c>
      <c r="Q25" s="1">
        <v>7</v>
      </c>
      <c r="R25" s="1">
        <v>0</v>
      </c>
      <c r="S25" s="34">
        <v>91.66666666666667</v>
      </c>
      <c r="T25" s="1">
        <v>87</v>
      </c>
      <c r="U25" s="1">
        <v>47</v>
      </c>
      <c r="V25" s="1">
        <v>37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3</v>
      </c>
      <c r="B26" s="41">
        <v>3</v>
      </c>
      <c r="C26" s="40" t="s">
        <v>43</v>
      </c>
      <c r="D26" s="40">
        <v>3</v>
      </c>
      <c r="E26" s="40"/>
      <c r="F26" s="39" t="s">
        <v>154</v>
      </c>
      <c r="G26" s="12">
        <f t="shared" si="9"/>
        <v>3.778781038374718</v>
      </c>
      <c r="H26" s="12">
        <f t="shared" si="10"/>
        <v>1.252821670428894</v>
      </c>
      <c r="I26" s="7">
        <f t="shared" si="11"/>
        <v>13</v>
      </c>
      <c r="J26" s="7">
        <f t="shared" si="11"/>
        <v>0</v>
      </c>
      <c r="K26" s="13">
        <f t="shared" si="11"/>
        <v>147.66666666666666</v>
      </c>
      <c r="L26" s="7">
        <f t="shared" si="11"/>
        <v>138</v>
      </c>
      <c r="M26" s="7">
        <f t="shared" si="11"/>
        <v>62</v>
      </c>
      <c r="N26" s="7">
        <f t="shared" si="11"/>
        <v>47</v>
      </c>
      <c r="O26" s="5">
        <f t="shared" si="12"/>
        <v>3.778781038374718</v>
      </c>
      <c r="P26" s="5">
        <f t="shared" si="13"/>
        <v>1.252821670428894</v>
      </c>
      <c r="Q26" s="1">
        <v>13</v>
      </c>
      <c r="R26" s="1">
        <v>0</v>
      </c>
      <c r="S26" s="34">
        <v>147.66666666666666</v>
      </c>
      <c r="T26" s="1">
        <v>138</v>
      </c>
      <c r="U26" s="1">
        <v>62</v>
      </c>
      <c r="V26" s="1">
        <v>47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/>
      <c r="B27" s="41">
        <v>2</v>
      </c>
      <c r="C27" s="40" t="s">
        <v>40</v>
      </c>
      <c r="D27" s="40">
        <v>4</v>
      </c>
      <c r="E27" s="40"/>
      <c r="F27" s="39" t="s">
        <v>161</v>
      </c>
      <c r="G27" s="12">
        <f t="shared" si="9"/>
        <v>4.588235294117647</v>
      </c>
      <c r="H27" s="12">
        <f t="shared" si="10"/>
        <v>1.588235294117647</v>
      </c>
      <c r="I27" s="7">
        <f t="shared" si="11"/>
        <v>3</v>
      </c>
      <c r="J27" s="7">
        <f t="shared" si="11"/>
        <v>25</v>
      </c>
      <c r="K27" s="13">
        <f t="shared" si="11"/>
        <v>51</v>
      </c>
      <c r="L27" s="7">
        <f t="shared" si="11"/>
        <v>53</v>
      </c>
      <c r="M27" s="7">
        <f t="shared" si="11"/>
        <v>26</v>
      </c>
      <c r="N27" s="7">
        <f t="shared" si="11"/>
        <v>28</v>
      </c>
      <c r="O27" s="5">
        <f t="shared" si="12"/>
        <v>4.588235294117647</v>
      </c>
      <c r="P27" s="5">
        <f t="shared" si="13"/>
        <v>1.588235294117647</v>
      </c>
      <c r="Q27" s="1">
        <v>3</v>
      </c>
      <c r="R27" s="1">
        <v>25</v>
      </c>
      <c r="S27" s="34">
        <v>51</v>
      </c>
      <c r="T27" s="1">
        <v>53</v>
      </c>
      <c r="U27" s="1">
        <v>26</v>
      </c>
      <c r="V27" s="1">
        <v>28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51</v>
      </c>
      <c r="D28" s="40">
        <v>5</v>
      </c>
      <c r="E28" s="40"/>
      <c r="F28" s="39" t="s">
        <v>156</v>
      </c>
      <c r="G28" s="12">
        <f t="shared" si="9"/>
        <v>3.896907216494845</v>
      </c>
      <c r="H28" s="12">
        <f t="shared" si="10"/>
        <v>1.7938144329896906</v>
      </c>
      <c r="I28" s="7">
        <f t="shared" si="11"/>
        <v>2</v>
      </c>
      <c r="J28" s="7">
        <f t="shared" si="11"/>
        <v>5</v>
      </c>
      <c r="K28" s="13">
        <f t="shared" si="11"/>
        <v>32.333333333333336</v>
      </c>
      <c r="L28" s="7">
        <f t="shared" si="11"/>
        <v>26</v>
      </c>
      <c r="M28" s="7">
        <f t="shared" si="11"/>
        <v>14</v>
      </c>
      <c r="N28" s="7">
        <f t="shared" si="11"/>
        <v>32</v>
      </c>
      <c r="O28" s="5">
        <f t="shared" si="12"/>
        <v>3.896907216494845</v>
      </c>
      <c r="P28" s="5">
        <f t="shared" si="13"/>
        <v>1.7938144329896906</v>
      </c>
      <c r="Q28" s="1">
        <v>2</v>
      </c>
      <c r="R28" s="1">
        <v>5</v>
      </c>
      <c r="S28" s="34">
        <v>32.333333333333336</v>
      </c>
      <c r="T28" s="1">
        <v>26</v>
      </c>
      <c r="U28" s="1">
        <v>14</v>
      </c>
      <c r="V28" s="1">
        <v>32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15</v>
      </c>
      <c r="B29" s="41">
        <v>3</v>
      </c>
      <c r="C29" s="40" t="s">
        <v>52</v>
      </c>
      <c r="D29" s="40">
        <v>6</v>
      </c>
      <c r="E29" s="40"/>
      <c r="F29" s="39" t="s">
        <v>157</v>
      </c>
      <c r="G29" s="12">
        <f t="shared" si="9"/>
        <v>4.7100737100737105</v>
      </c>
      <c r="H29" s="12">
        <f t="shared" si="10"/>
        <v>1.3415233415233416</v>
      </c>
      <c r="I29" s="7">
        <f t="shared" si="11"/>
        <v>6</v>
      </c>
      <c r="J29" s="7">
        <f t="shared" si="11"/>
        <v>0</v>
      </c>
      <c r="K29" s="13">
        <f t="shared" si="11"/>
        <v>135.66666666666666</v>
      </c>
      <c r="L29" s="7">
        <f t="shared" si="11"/>
        <v>138</v>
      </c>
      <c r="M29" s="7">
        <f t="shared" si="11"/>
        <v>71</v>
      </c>
      <c r="N29" s="7">
        <f t="shared" si="11"/>
        <v>44</v>
      </c>
      <c r="O29" s="5">
        <f t="shared" si="12"/>
        <v>4.7100737100737105</v>
      </c>
      <c r="P29" s="5">
        <f t="shared" si="13"/>
        <v>1.3415233415233416</v>
      </c>
      <c r="Q29" s="1">
        <v>6</v>
      </c>
      <c r="R29" s="1">
        <v>0</v>
      </c>
      <c r="S29" s="34">
        <v>135.66666666666666</v>
      </c>
      <c r="T29" s="1">
        <v>138</v>
      </c>
      <c r="U29" s="1">
        <v>71</v>
      </c>
      <c r="V29" s="1">
        <v>44</v>
      </c>
      <c r="W29" s="5" t="e">
        <f t="shared" si="14"/>
        <v>#DIV/0!</v>
      </c>
      <c r="X29" s="5" t="e">
        <f t="shared" si="15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365</v>
      </c>
      <c r="B30" s="41">
        <v>3</v>
      </c>
      <c r="C30" s="40" t="s">
        <v>42</v>
      </c>
      <c r="D30" s="40">
        <v>7</v>
      </c>
      <c r="F30" s="39" t="s">
        <v>366</v>
      </c>
      <c r="G30" s="12">
        <f t="shared" si="9"/>
        <v>2.554054054054054</v>
      </c>
      <c r="H30" s="12">
        <f t="shared" si="10"/>
        <v>1.0945945945945945</v>
      </c>
      <c r="I30" s="7">
        <f t="shared" si="11"/>
        <v>4</v>
      </c>
      <c r="J30" s="7">
        <f t="shared" si="11"/>
        <v>9</v>
      </c>
      <c r="K30" s="13">
        <f t="shared" si="11"/>
        <v>49.333333333333336</v>
      </c>
      <c r="L30" s="7">
        <f t="shared" si="11"/>
        <v>39</v>
      </c>
      <c r="M30" s="7">
        <f t="shared" si="11"/>
        <v>14</v>
      </c>
      <c r="N30" s="7">
        <f t="shared" si="11"/>
        <v>15</v>
      </c>
      <c r="O30" s="5">
        <f t="shared" si="12"/>
        <v>3.185393258426966</v>
      </c>
      <c r="P30" s="5">
        <f t="shared" si="13"/>
        <v>1.146067415730337</v>
      </c>
      <c r="Q30" s="1">
        <v>5</v>
      </c>
      <c r="R30" s="1">
        <v>9</v>
      </c>
      <c r="S30" s="34">
        <v>59.333333333333336</v>
      </c>
      <c r="T30" s="1">
        <v>52</v>
      </c>
      <c r="U30" s="1">
        <v>21</v>
      </c>
      <c r="V30" s="1">
        <v>16</v>
      </c>
      <c r="W30" s="5">
        <f t="shared" si="14"/>
        <v>6.3</v>
      </c>
      <c r="X30" s="5">
        <f t="shared" si="15"/>
        <v>1.4</v>
      </c>
      <c r="Y30" s="1">
        <v>1</v>
      </c>
      <c r="Z30" s="1">
        <v>0</v>
      </c>
      <c r="AA30" s="1">
        <v>10</v>
      </c>
      <c r="AB30" s="1">
        <v>13</v>
      </c>
      <c r="AC30" s="1">
        <v>7</v>
      </c>
      <c r="AD30" s="1">
        <v>1</v>
      </c>
    </row>
    <row r="31" spans="1:30" ht="15">
      <c r="A31" s="40">
        <v>3</v>
      </c>
      <c r="B31" s="41">
        <v>2</v>
      </c>
      <c r="C31" s="40" t="s">
        <v>52</v>
      </c>
      <c r="D31" s="40">
        <v>8</v>
      </c>
      <c r="E31" s="40"/>
      <c r="F31" s="39" t="s">
        <v>159</v>
      </c>
      <c r="G31" s="12">
        <f t="shared" si="9"/>
        <v>3.9586466165413534</v>
      </c>
      <c r="H31" s="12">
        <f t="shared" si="10"/>
        <v>1.3195488721804511</v>
      </c>
      <c r="I31" s="7">
        <f t="shared" si="11"/>
        <v>2</v>
      </c>
      <c r="J31" s="7">
        <f t="shared" si="11"/>
        <v>0</v>
      </c>
      <c r="K31" s="13">
        <f t="shared" si="11"/>
        <v>88.66666666666667</v>
      </c>
      <c r="L31" s="7">
        <f t="shared" si="11"/>
        <v>89</v>
      </c>
      <c r="M31" s="7">
        <f t="shared" si="11"/>
        <v>39</v>
      </c>
      <c r="N31" s="7">
        <f t="shared" si="11"/>
        <v>28</v>
      </c>
      <c r="O31" s="5">
        <f t="shared" si="12"/>
        <v>3.9586466165413534</v>
      </c>
      <c r="P31" s="5">
        <f t="shared" si="13"/>
        <v>1.3195488721804511</v>
      </c>
      <c r="Q31" s="1">
        <v>2</v>
      </c>
      <c r="R31" s="1">
        <v>0</v>
      </c>
      <c r="S31" s="34">
        <v>88.66666666666667</v>
      </c>
      <c r="T31" s="1">
        <v>89</v>
      </c>
      <c r="U31" s="1">
        <v>39</v>
      </c>
      <c r="V31" s="1">
        <v>28</v>
      </c>
      <c r="W31" s="5" t="e">
        <f t="shared" si="14"/>
        <v>#DIV/0!</v>
      </c>
      <c r="X31" s="5" t="e">
        <f t="shared" si="1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</v>
      </c>
      <c r="B32" s="41">
        <v>2</v>
      </c>
      <c r="C32" s="40" t="s">
        <v>64</v>
      </c>
      <c r="D32" s="40">
        <v>9</v>
      </c>
      <c r="E32" s="40"/>
      <c r="F32" s="39" t="s">
        <v>160</v>
      </c>
      <c r="G32" s="12">
        <f>M32/K32*9</f>
        <v>2.2131147540983607</v>
      </c>
      <c r="H32" s="12">
        <f>(L32+N32)/K32</f>
        <v>1.1639344262295082</v>
      </c>
      <c r="I32" s="7">
        <f t="shared" si="11"/>
        <v>9</v>
      </c>
      <c r="J32" s="7">
        <f t="shared" si="11"/>
        <v>1</v>
      </c>
      <c r="K32" s="13">
        <f t="shared" si="11"/>
        <v>61</v>
      </c>
      <c r="L32" s="7">
        <f t="shared" si="11"/>
        <v>58</v>
      </c>
      <c r="M32" s="7">
        <f t="shared" si="11"/>
        <v>15</v>
      </c>
      <c r="N32" s="7">
        <f t="shared" si="11"/>
        <v>13</v>
      </c>
      <c r="O32" s="5">
        <f>U32/S32*9</f>
        <v>2.2131147540983607</v>
      </c>
      <c r="P32" s="5">
        <f>(T32+V32)/S32</f>
        <v>1.1639344262295082</v>
      </c>
      <c r="Q32" s="1">
        <v>9</v>
      </c>
      <c r="R32" s="1">
        <v>1</v>
      </c>
      <c r="S32" s="34">
        <v>61</v>
      </c>
      <c r="T32" s="1">
        <v>58</v>
      </c>
      <c r="U32" s="1">
        <v>15</v>
      </c>
      <c r="V32" s="1">
        <v>13</v>
      </c>
      <c r="W32" s="5" t="e">
        <f>AC32/AA32*9</f>
        <v>#DIV/0!</v>
      </c>
      <c r="X32" s="5" t="e">
        <f>(AB32+AD32)/AA32</f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s="48" customFormat="1" ht="15">
      <c r="A33" s="42" t="s">
        <v>354</v>
      </c>
      <c r="B33" s="43">
        <v>3</v>
      </c>
      <c r="C33" s="42" t="s">
        <v>51</v>
      </c>
      <c r="D33" s="42" t="s">
        <v>45</v>
      </c>
      <c r="F33" s="44" t="s">
        <v>169</v>
      </c>
      <c r="G33" s="45">
        <f>M33/K33*9</f>
        <v>4.108695652173912</v>
      </c>
      <c r="H33" s="45">
        <f>(L33+N33)/K33</f>
        <v>1.1739130434782608</v>
      </c>
      <c r="I33" s="42">
        <f t="shared" si="11"/>
        <v>0</v>
      </c>
      <c r="J33" s="42">
        <f t="shared" si="11"/>
        <v>0</v>
      </c>
      <c r="K33" s="46">
        <f t="shared" si="11"/>
        <v>15.333333333333336</v>
      </c>
      <c r="L33" s="42">
        <f t="shared" si="11"/>
        <v>13</v>
      </c>
      <c r="M33" s="42">
        <f t="shared" si="11"/>
        <v>7</v>
      </c>
      <c r="N33" s="42">
        <f t="shared" si="11"/>
        <v>5</v>
      </c>
      <c r="O33" s="47">
        <f>U33/S33*9</f>
        <v>3.4225352112676055</v>
      </c>
      <c r="P33" s="47">
        <f>(T33+V33)/S33</f>
        <v>1.2676056338028168</v>
      </c>
      <c r="Q33" s="48">
        <v>0</v>
      </c>
      <c r="R33" s="48">
        <v>2</v>
      </c>
      <c r="S33" s="49">
        <v>47.333333333333336</v>
      </c>
      <c r="T33" s="48">
        <v>43</v>
      </c>
      <c r="U33" s="48">
        <v>18</v>
      </c>
      <c r="V33" s="48">
        <v>17</v>
      </c>
      <c r="W33" s="47">
        <f>AC33/AA33*9</f>
        <v>3.09375</v>
      </c>
      <c r="X33" s="47">
        <f>(AB33+AD33)/AA33</f>
        <v>1.3125</v>
      </c>
      <c r="Y33" s="48">
        <v>0</v>
      </c>
      <c r="Z33" s="48">
        <v>2</v>
      </c>
      <c r="AA33" s="48">
        <v>32</v>
      </c>
      <c r="AB33" s="48">
        <v>30</v>
      </c>
      <c r="AC33" s="48">
        <v>11</v>
      </c>
      <c r="AD33" s="48">
        <v>12</v>
      </c>
    </row>
    <row r="34" spans="1:30" s="48" customFormat="1" ht="15.75" thickBot="1">
      <c r="A34" s="42">
        <v>15</v>
      </c>
      <c r="B34" s="43">
        <v>3</v>
      </c>
      <c r="C34" s="42" t="s">
        <v>42</v>
      </c>
      <c r="D34" s="42" t="s">
        <v>45</v>
      </c>
      <c r="E34" s="42"/>
      <c r="F34" s="44" t="s">
        <v>158</v>
      </c>
      <c r="G34" s="45">
        <f>M34/K34*9</f>
        <v>6.5675675675675675</v>
      </c>
      <c r="H34" s="45">
        <f>(L34+N34)/K34</f>
        <v>1.7027027027027026</v>
      </c>
      <c r="I34" s="42">
        <f t="shared" si="11"/>
        <v>3</v>
      </c>
      <c r="J34" s="42">
        <f t="shared" si="11"/>
        <v>0</v>
      </c>
      <c r="K34" s="46">
        <f t="shared" si="11"/>
        <v>12.333333333333334</v>
      </c>
      <c r="L34" s="42">
        <f t="shared" si="11"/>
        <v>16</v>
      </c>
      <c r="M34" s="42">
        <f t="shared" si="11"/>
        <v>9</v>
      </c>
      <c r="N34" s="42">
        <f t="shared" si="11"/>
        <v>5</v>
      </c>
      <c r="O34" s="47">
        <f>U34/S34*9</f>
        <v>6.5675675675675675</v>
      </c>
      <c r="P34" s="47">
        <f>(T34+V34)/S34</f>
        <v>1.7027027027027026</v>
      </c>
      <c r="Q34" s="48">
        <v>3</v>
      </c>
      <c r="R34" s="48">
        <v>0</v>
      </c>
      <c r="S34" s="49">
        <v>12.333333333333334</v>
      </c>
      <c r="T34" s="48">
        <v>16</v>
      </c>
      <c r="U34" s="48">
        <v>9</v>
      </c>
      <c r="V34" s="48">
        <v>5</v>
      </c>
      <c r="W34" s="47" t="e">
        <f>AC34/AA34*9</f>
        <v>#DIV/0!</v>
      </c>
      <c r="X34" s="47" t="e">
        <f>(AB34+AD34)/AA34</f>
        <v>#DIV/0!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</row>
    <row r="35" spans="1:14" ht="15.75" thickBot="1">
      <c r="A35" s="7">
        <f>SUM(A24:A34)</f>
        <v>87</v>
      </c>
      <c r="B35" s="7"/>
      <c r="C35" s="7"/>
      <c r="D35" s="7"/>
      <c r="E35" s="7"/>
      <c r="F35" s="10"/>
      <c r="G35" s="17">
        <f t="shared" si="9"/>
        <v>4.069073783359498</v>
      </c>
      <c r="H35" s="18">
        <f t="shared" si="10"/>
        <v>1.3127943485086342</v>
      </c>
      <c r="I35" s="15">
        <f aca="true" t="shared" si="16" ref="I35:N35">SUM(I24:I34)</f>
        <v>58</v>
      </c>
      <c r="J35" s="15">
        <f t="shared" si="16"/>
        <v>40</v>
      </c>
      <c r="K35" s="19">
        <f t="shared" si="16"/>
        <v>849.3333333333334</v>
      </c>
      <c r="L35" s="15">
        <f t="shared" si="16"/>
        <v>818</v>
      </c>
      <c r="M35" s="15">
        <f t="shared" si="16"/>
        <v>384</v>
      </c>
      <c r="N35" s="16">
        <f t="shared" si="16"/>
        <v>297</v>
      </c>
    </row>
    <row r="36" spans="1:14" ht="15">
      <c r="A36" s="7">
        <f>A21+A35</f>
        <v>252</v>
      </c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7"/>
      <c r="B37" s="7"/>
      <c r="C37" s="7"/>
      <c r="D37" s="7"/>
      <c r="E37" s="7"/>
      <c r="F37" s="9" t="s">
        <v>28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40">
        <v>7</v>
      </c>
      <c r="B38" s="41">
        <v>3</v>
      </c>
      <c r="C38" s="40" t="s">
        <v>41</v>
      </c>
      <c r="D38" s="40" t="s">
        <v>45</v>
      </c>
      <c r="E38" s="40"/>
      <c r="F38" s="39" t="s">
        <v>155</v>
      </c>
      <c r="G38" s="7"/>
      <c r="H38" s="7"/>
      <c r="I38" s="7"/>
      <c r="J38" s="7"/>
      <c r="K38" s="7"/>
      <c r="L38" s="7"/>
      <c r="M38" s="7"/>
      <c r="N38" s="7"/>
    </row>
    <row r="39" spans="2:6" s="7" customFormat="1" ht="15">
      <c r="B39" s="37"/>
      <c r="F39" s="10"/>
    </row>
    <row r="40" spans="1:14" ht="15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</row>
    <row r="41" spans="1:14" ht="15">
      <c r="A41" s="8" t="s">
        <v>0</v>
      </c>
      <c r="B41" s="8" t="s">
        <v>30</v>
      </c>
      <c r="C41" s="8" t="s">
        <v>38</v>
      </c>
      <c r="D41" s="8" t="s">
        <v>1</v>
      </c>
      <c r="E41" s="7"/>
      <c r="F41" s="9" t="s">
        <v>29</v>
      </c>
      <c r="G41" s="7"/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2</v>
      </c>
      <c r="C42" s="40" t="s">
        <v>40</v>
      </c>
      <c r="D42" s="40" t="s">
        <v>45</v>
      </c>
      <c r="F42" s="39" t="s">
        <v>161</v>
      </c>
      <c r="G42" s="7">
        <v>1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2</v>
      </c>
      <c r="C43" s="40" t="s">
        <v>41</v>
      </c>
      <c r="D43" s="40" t="s">
        <v>45</v>
      </c>
      <c r="F43" s="39" t="s">
        <v>162</v>
      </c>
      <c r="G43" s="7">
        <v>2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2</v>
      </c>
      <c r="C44" s="40" t="s">
        <v>40</v>
      </c>
      <c r="D44" s="40" t="s">
        <v>45</v>
      </c>
      <c r="F44" s="39" t="s">
        <v>163</v>
      </c>
      <c r="G44" s="7">
        <v>3</v>
      </c>
      <c r="N44" s="7"/>
    </row>
    <row r="45" spans="1:9" ht="15">
      <c r="A45" s="40"/>
      <c r="B45" s="41">
        <v>3</v>
      </c>
      <c r="C45" s="40" t="s">
        <v>41</v>
      </c>
      <c r="D45" s="40" t="s">
        <v>45</v>
      </c>
      <c r="F45" s="39" t="s">
        <v>164</v>
      </c>
      <c r="G45" s="7">
        <v>4</v>
      </c>
      <c r="H45" s="7"/>
      <c r="I45" s="7"/>
    </row>
    <row r="46" spans="1:14" ht="15">
      <c r="A46" s="40" t="s">
        <v>353</v>
      </c>
      <c r="B46" s="41">
        <v>3</v>
      </c>
      <c r="C46" s="40" t="s">
        <v>44</v>
      </c>
      <c r="D46" s="40" t="s">
        <v>16</v>
      </c>
      <c r="E46" s="40"/>
      <c r="F46" s="39" t="s">
        <v>63</v>
      </c>
      <c r="G46" s="7">
        <v>5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64</v>
      </c>
      <c r="D47" s="40" t="s">
        <v>19</v>
      </c>
      <c r="F47" s="39" t="s">
        <v>167</v>
      </c>
      <c r="G47" s="7">
        <v>6</v>
      </c>
      <c r="H47" s="7"/>
      <c r="I47" s="7"/>
      <c r="J47" s="7"/>
      <c r="K47" s="7"/>
      <c r="L47" s="7"/>
      <c r="M47" s="7"/>
      <c r="N47" s="7"/>
    </row>
    <row r="48" spans="1:14" ht="15">
      <c r="A48" s="40"/>
      <c r="B48" s="41">
        <v>3</v>
      </c>
      <c r="C48" s="40" t="s">
        <v>39</v>
      </c>
      <c r="D48" s="40" t="s">
        <v>15</v>
      </c>
      <c r="F48" s="39" t="s">
        <v>168</v>
      </c>
      <c r="G48" s="7">
        <v>7</v>
      </c>
      <c r="H48" s="7"/>
      <c r="I48" s="7"/>
      <c r="J48" s="7"/>
      <c r="K48" s="7"/>
      <c r="L48" s="7"/>
      <c r="M48" s="7"/>
      <c r="N48" s="7"/>
    </row>
    <row r="49" spans="1:14" ht="15">
      <c r="A49" s="40">
        <v>15</v>
      </c>
      <c r="B49" s="41">
        <v>3</v>
      </c>
      <c r="C49" s="40" t="s">
        <v>42</v>
      </c>
      <c r="D49" s="40" t="s">
        <v>45</v>
      </c>
      <c r="E49" s="40"/>
      <c r="F49" s="39" t="s">
        <v>158</v>
      </c>
      <c r="G49" s="7">
        <v>8</v>
      </c>
      <c r="H49" s="7"/>
      <c r="I49" s="40"/>
      <c r="J49" s="41"/>
      <c r="K49" s="40"/>
      <c r="L49" s="40"/>
      <c r="M49" s="40"/>
      <c r="N49" s="39"/>
    </row>
    <row r="50" spans="1:7" ht="15">
      <c r="A50" s="40" t="s">
        <v>354</v>
      </c>
      <c r="B50" s="41">
        <v>3</v>
      </c>
      <c r="C50" s="40" t="s">
        <v>51</v>
      </c>
      <c r="D50" s="40" t="s">
        <v>45</v>
      </c>
      <c r="F50" s="39" t="s">
        <v>169</v>
      </c>
      <c r="G50" s="7">
        <v>9</v>
      </c>
    </row>
    <row r="51" spans="1:7" ht="15">
      <c r="A51" s="40"/>
      <c r="B51" s="41">
        <v>3</v>
      </c>
      <c r="C51" s="40" t="s">
        <v>51</v>
      </c>
      <c r="D51" s="40" t="s">
        <v>45</v>
      </c>
      <c r="F51" s="39" t="s">
        <v>171</v>
      </c>
      <c r="G51" s="7">
        <v>10</v>
      </c>
    </row>
    <row r="52" spans="1:7" ht="15">
      <c r="A52" s="40"/>
      <c r="B52" s="41">
        <v>3</v>
      </c>
      <c r="C52" s="40" t="s">
        <v>40</v>
      </c>
      <c r="D52" s="40" t="s">
        <v>45</v>
      </c>
      <c r="F52" s="39" t="s">
        <v>172</v>
      </c>
      <c r="G52" s="7">
        <v>11</v>
      </c>
    </row>
    <row r="53" spans="1:7" ht="15">
      <c r="A53" s="40"/>
      <c r="B53" s="41">
        <v>3</v>
      </c>
      <c r="C53" s="40" t="s">
        <v>42</v>
      </c>
      <c r="D53" s="40" t="s">
        <v>45</v>
      </c>
      <c r="F53" s="39" t="s">
        <v>173</v>
      </c>
      <c r="G53" s="7">
        <v>12</v>
      </c>
    </row>
    <row r="54" spans="1:7" ht="15">
      <c r="A54" s="40"/>
      <c r="B54" s="41">
        <v>3</v>
      </c>
      <c r="C54" s="40" t="s">
        <v>52</v>
      </c>
      <c r="D54" s="40" t="s">
        <v>19</v>
      </c>
      <c r="F54" s="39" t="s">
        <v>174</v>
      </c>
      <c r="G54" s="7">
        <v>13</v>
      </c>
    </row>
    <row r="55" spans="1:7" ht="15">
      <c r="A55" s="40"/>
      <c r="B55" s="41">
        <v>3</v>
      </c>
      <c r="C55" s="40" t="s">
        <v>40</v>
      </c>
      <c r="D55" s="40" t="s">
        <v>18</v>
      </c>
      <c r="F55" s="39" t="s">
        <v>175</v>
      </c>
      <c r="G55" s="7">
        <v>14</v>
      </c>
    </row>
    <row r="56" spans="1:7" ht="15">
      <c r="A56" s="40"/>
      <c r="B56" s="41">
        <v>3</v>
      </c>
      <c r="C56" s="40" t="s">
        <v>58</v>
      </c>
      <c r="D56" s="40" t="s">
        <v>45</v>
      </c>
      <c r="F56" s="39" t="s">
        <v>176</v>
      </c>
      <c r="G56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177</v>
      </c>
      <c r="G4" s="11">
        <f>J4/H4</f>
        <v>0.25888324873096447</v>
      </c>
      <c r="H4" s="7">
        <f aca="true" t="shared" si="0" ref="H4:L17">P4-X4</f>
        <v>197</v>
      </c>
      <c r="I4" s="7">
        <f t="shared" si="0"/>
        <v>20</v>
      </c>
      <c r="J4" s="7">
        <f t="shared" si="0"/>
        <v>51</v>
      </c>
      <c r="K4" s="7">
        <f t="shared" si="0"/>
        <v>5</v>
      </c>
      <c r="L4" s="7">
        <f t="shared" si="0"/>
        <v>36</v>
      </c>
      <c r="M4" s="7">
        <f>I4+L4-K4</f>
        <v>51</v>
      </c>
      <c r="N4" s="7">
        <f aca="true" t="shared" si="1" ref="N4:N17">V4-AD4</f>
        <v>0</v>
      </c>
      <c r="O4" s="4">
        <f aca="true" t="shared" si="2" ref="O4:O17">R4/P4</f>
        <v>0.25888324873096447</v>
      </c>
      <c r="P4" s="1">
        <v>197</v>
      </c>
      <c r="Q4" s="1">
        <v>20</v>
      </c>
      <c r="R4" s="1">
        <v>51</v>
      </c>
      <c r="S4" s="1">
        <v>5</v>
      </c>
      <c r="T4" s="1">
        <v>36</v>
      </c>
      <c r="U4" s="1">
        <f aca="true" t="shared" si="3" ref="U4:U17">Q4+T4-S4</f>
        <v>51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178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179</v>
      </c>
      <c r="G6" s="11">
        <f t="shared" si="6"/>
        <v>0.2979683972911964</v>
      </c>
      <c r="H6" s="7">
        <f t="shared" si="0"/>
        <v>443</v>
      </c>
      <c r="I6" s="7">
        <f t="shared" si="0"/>
        <v>94</v>
      </c>
      <c r="J6" s="7">
        <f t="shared" si="0"/>
        <v>132</v>
      </c>
      <c r="K6" s="7">
        <f t="shared" si="0"/>
        <v>33</v>
      </c>
      <c r="L6" s="7">
        <f t="shared" si="0"/>
        <v>114</v>
      </c>
      <c r="M6" s="7">
        <f t="shared" si="7"/>
        <v>175</v>
      </c>
      <c r="N6" s="7">
        <f t="shared" si="1"/>
        <v>0</v>
      </c>
      <c r="O6" s="4">
        <f t="shared" si="2"/>
        <v>0.2979683972911964</v>
      </c>
      <c r="P6" s="1">
        <v>443</v>
      </c>
      <c r="Q6" s="1">
        <v>94</v>
      </c>
      <c r="R6" s="1">
        <v>132</v>
      </c>
      <c r="S6" s="1">
        <v>33</v>
      </c>
      <c r="T6" s="1">
        <v>114</v>
      </c>
      <c r="U6" s="1">
        <f t="shared" si="3"/>
        <v>175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180</v>
      </c>
      <c r="G7" s="11">
        <f t="shared" si="6"/>
        <v>0.20967741935483872</v>
      </c>
      <c r="H7" s="7">
        <f t="shared" si="0"/>
        <v>248</v>
      </c>
      <c r="I7" s="7">
        <f t="shared" si="0"/>
        <v>24</v>
      </c>
      <c r="J7" s="7">
        <f t="shared" si="0"/>
        <v>52</v>
      </c>
      <c r="K7" s="7">
        <f t="shared" si="0"/>
        <v>2</v>
      </c>
      <c r="L7" s="7">
        <f t="shared" si="0"/>
        <v>22</v>
      </c>
      <c r="M7" s="7">
        <f t="shared" si="7"/>
        <v>44</v>
      </c>
      <c r="N7" s="7">
        <f t="shared" si="1"/>
        <v>1</v>
      </c>
      <c r="O7" s="4">
        <f t="shared" si="2"/>
        <v>0.20967741935483872</v>
      </c>
      <c r="P7" s="1">
        <v>248</v>
      </c>
      <c r="Q7" s="1">
        <v>24</v>
      </c>
      <c r="R7" s="1">
        <v>52</v>
      </c>
      <c r="S7" s="1">
        <v>2</v>
      </c>
      <c r="T7" s="1">
        <v>22</v>
      </c>
      <c r="U7" s="1">
        <f t="shared" si="3"/>
        <v>44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181</v>
      </c>
      <c r="G8" s="11">
        <f t="shared" si="6"/>
        <v>0.2620192307692308</v>
      </c>
      <c r="H8" s="7">
        <f t="shared" si="0"/>
        <v>416</v>
      </c>
      <c r="I8" s="7">
        <f t="shared" si="0"/>
        <v>63</v>
      </c>
      <c r="J8" s="7">
        <f t="shared" si="0"/>
        <v>109</v>
      </c>
      <c r="K8" s="7">
        <f t="shared" si="0"/>
        <v>14</v>
      </c>
      <c r="L8" s="7">
        <f t="shared" si="0"/>
        <v>51</v>
      </c>
      <c r="M8" s="7">
        <f t="shared" si="7"/>
        <v>100</v>
      </c>
      <c r="N8" s="7">
        <f t="shared" si="1"/>
        <v>5</v>
      </c>
      <c r="O8" s="4">
        <f t="shared" si="2"/>
        <v>0.2620192307692308</v>
      </c>
      <c r="P8" s="1">
        <v>416</v>
      </c>
      <c r="Q8" s="1">
        <v>63</v>
      </c>
      <c r="R8" s="1">
        <v>109</v>
      </c>
      <c r="S8" s="1">
        <v>14</v>
      </c>
      <c r="T8" s="1">
        <v>51</v>
      </c>
      <c r="U8" s="1">
        <f t="shared" si="3"/>
        <v>100</v>
      </c>
      <c r="V8" s="1">
        <v>5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182</v>
      </c>
      <c r="G9" s="11">
        <f>J9/H9</f>
        <v>0.29411764705882354</v>
      </c>
      <c r="H9" s="7">
        <f t="shared" si="0"/>
        <v>476</v>
      </c>
      <c r="I9" s="7">
        <f t="shared" si="0"/>
        <v>86</v>
      </c>
      <c r="J9" s="7">
        <f t="shared" si="0"/>
        <v>140</v>
      </c>
      <c r="K9" s="7">
        <f t="shared" si="0"/>
        <v>30</v>
      </c>
      <c r="L9" s="7">
        <f t="shared" si="0"/>
        <v>96</v>
      </c>
      <c r="M9" s="7">
        <f>I9+L9-K9</f>
        <v>152</v>
      </c>
      <c r="N9" s="7">
        <f t="shared" si="1"/>
        <v>8</v>
      </c>
      <c r="O9" s="4">
        <f t="shared" si="2"/>
        <v>0.29411764705882354</v>
      </c>
      <c r="P9" s="1">
        <v>476</v>
      </c>
      <c r="Q9" s="1">
        <v>86</v>
      </c>
      <c r="R9" s="1">
        <v>140</v>
      </c>
      <c r="S9" s="1">
        <v>30</v>
      </c>
      <c r="T9" s="1">
        <v>96</v>
      </c>
      <c r="U9" s="1">
        <f t="shared" si="3"/>
        <v>152</v>
      </c>
      <c r="V9" s="1">
        <v>8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183</v>
      </c>
      <c r="G10" s="11">
        <f>J10/H10</f>
        <v>0.2798507462686567</v>
      </c>
      <c r="H10" s="7">
        <f t="shared" si="0"/>
        <v>268</v>
      </c>
      <c r="I10" s="7">
        <f t="shared" si="0"/>
        <v>48</v>
      </c>
      <c r="J10" s="7">
        <f t="shared" si="0"/>
        <v>75</v>
      </c>
      <c r="K10" s="7">
        <f t="shared" si="0"/>
        <v>4</v>
      </c>
      <c r="L10" s="7">
        <f t="shared" si="0"/>
        <v>27</v>
      </c>
      <c r="M10" s="7">
        <f>I10+L10-K10</f>
        <v>71</v>
      </c>
      <c r="N10" s="7">
        <f t="shared" si="1"/>
        <v>0</v>
      </c>
      <c r="O10" s="4">
        <f t="shared" si="2"/>
        <v>0.2798507462686567</v>
      </c>
      <c r="P10" s="1">
        <v>268</v>
      </c>
      <c r="Q10" s="1">
        <v>48</v>
      </c>
      <c r="R10" s="1">
        <v>75</v>
      </c>
      <c r="S10" s="1">
        <v>4</v>
      </c>
      <c r="T10" s="1">
        <v>27</v>
      </c>
      <c r="U10" s="1">
        <f t="shared" si="3"/>
        <v>71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184</v>
      </c>
      <c r="G11" s="11">
        <f t="shared" si="6"/>
        <v>0.23076923076923078</v>
      </c>
      <c r="H11" s="7">
        <f t="shared" si="0"/>
        <v>65</v>
      </c>
      <c r="I11" s="7">
        <f t="shared" si="0"/>
        <v>8</v>
      </c>
      <c r="J11" s="7">
        <f t="shared" si="0"/>
        <v>15</v>
      </c>
      <c r="K11" s="7">
        <f t="shared" si="0"/>
        <v>2</v>
      </c>
      <c r="L11" s="7">
        <f t="shared" si="0"/>
        <v>7</v>
      </c>
      <c r="M11" s="7">
        <f t="shared" si="7"/>
        <v>13</v>
      </c>
      <c r="N11" s="7">
        <f t="shared" si="1"/>
        <v>0</v>
      </c>
      <c r="O11" s="4">
        <f t="shared" si="2"/>
        <v>0.23076923076923078</v>
      </c>
      <c r="P11" s="1">
        <v>65</v>
      </c>
      <c r="Q11" s="1">
        <v>8</v>
      </c>
      <c r="R11" s="1">
        <v>15</v>
      </c>
      <c r="S11" s="1">
        <v>2</v>
      </c>
      <c r="T11" s="1">
        <v>7</v>
      </c>
      <c r="U11" s="1">
        <f t="shared" si="3"/>
        <v>13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185</v>
      </c>
      <c r="G12" s="11">
        <f t="shared" si="6"/>
        <v>0.30617283950617286</v>
      </c>
      <c r="H12" s="7">
        <f t="shared" si="0"/>
        <v>405</v>
      </c>
      <c r="I12" s="7">
        <f t="shared" si="0"/>
        <v>61</v>
      </c>
      <c r="J12" s="7">
        <f t="shared" si="0"/>
        <v>124</v>
      </c>
      <c r="K12" s="7">
        <f t="shared" si="0"/>
        <v>11</v>
      </c>
      <c r="L12" s="7">
        <f t="shared" si="0"/>
        <v>51</v>
      </c>
      <c r="M12" s="7">
        <f t="shared" si="7"/>
        <v>101</v>
      </c>
      <c r="N12" s="7">
        <f t="shared" si="1"/>
        <v>11</v>
      </c>
      <c r="O12" s="4">
        <f t="shared" si="2"/>
        <v>0.30617283950617286</v>
      </c>
      <c r="P12" s="1">
        <v>405</v>
      </c>
      <c r="Q12" s="1">
        <v>61</v>
      </c>
      <c r="R12" s="1">
        <v>124</v>
      </c>
      <c r="S12" s="1">
        <v>11</v>
      </c>
      <c r="T12" s="1">
        <v>51</v>
      </c>
      <c r="U12" s="1">
        <f t="shared" si="3"/>
        <v>101</v>
      </c>
      <c r="V12" s="1">
        <v>11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186</v>
      </c>
      <c r="G13" s="11">
        <f t="shared" si="6"/>
        <v>0.26424870466321243</v>
      </c>
      <c r="H13" s="7">
        <f t="shared" si="0"/>
        <v>386</v>
      </c>
      <c r="I13" s="7">
        <f t="shared" si="0"/>
        <v>61</v>
      </c>
      <c r="J13" s="7">
        <f t="shared" si="0"/>
        <v>102</v>
      </c>
      <c r="K13" s="7">
        <f t="shared" si="0"/>
        <v>13</v>
      </c>
      <c r="L13" s="7">
        <f t="shared" si="0"/>
        <v>55</v>
      </c>
      <c r="M13" s="7">
        <f t="shared" si="7"/>
        <v>103</v>
      </c>
      <c r="N13" s="7">
        <f t="shared" si="1"/>
        <v>8</v>
      </c>
      <c r="O13" s="4">
        <f t="shared" si="2"/>
        <v>0.26424870466321243</v>
      </c>
      <c r="P13" s="1">
        <v>386</v>
      </c>
      <c r="Q13" s="1">
        <v>61</v>
      </c>
      <c r="R13" s="1">
        <v>102</v>
      </c>
      <c r="S13" s="1">
        <v>13</v>
      </c>
      <c r="T13" s="1">
        <v>55</v>
      </c>
      <c r="U13" s="1">
        <f t="shared" si="3"/>
        <v>103</v>
      </c>
      <c r="V13" s="1">
        <v>8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187</v>
      </c>
      <c r="G14" s="11">
        <f t="shared" si="6"/>
        <v>0.29535864978902954</v>
      </c>
      <c r="H14" s="7">
        <f t="shared" si="0"/>
        <v>474</v>
      </c>
      <c r="I14" s="7">
        <f t="shared" si="0"/>
        <v>65</v>
      </c>
      <c r="J14" s="7">
        <f t="shared" si="0"/>
        <v>140</v>
      </c>
      <c r="K14" s="7">
        <f t="shared" si="0"/>
        <v>18</v>
      </c>
      <c r="L14" s="7">
        <f t="shared" si="0"/>
        <v>83</v>
      </c>
      <c r="M14" s="7">
        <f t="shared" si="7"/>
        <v>130</v>
      </c>
      <c r="N14" s="7">
        <f t="shared" si="1"/>
        <v>0</v>
      </c>
      <c r="O14" s="4">
        <f t="shared" si="2"/>
        <v>0.29535864978902954</v>
      </c>
      <c r="P14" s="1">
        <v>474</v>
      </c>
      <c r="Q14" s="1">
        <v>65</v>
      </c>
      <c r="R14" s="1">
        <v>140</v>
      </c>
      <c r="S14" s="1">
        <v>18</v>
      </c>
      <c r="T14" s="1">
        <v>83</v>
      </c>
      <c r="U14" s="1">
        <f t="shared" si="3"/>
        <v>130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188</v>
      </c>
      <c r="G15" s="11">
        <f>J15/H15</f>
        <v>0.24277456647398843</v>
      </c>
      <c r="H15" s="7">
        <f t="shared" si="0"/>
        <v>346</v>
      </c>
      <c r="I15" s="7">
        <f t="shared" si="0"/>
        <v>48</v>
      </c>
      <c r="J15" s="7">
        <f t="shared" si="0"/>
        <v>84</v>
      </c>
      <c r="K15" s="7">
        <f t="shared" si="0"/>
        <v>12</v>
      </c>
      <c r="L15" s="7">
        <f t="shared" si="0"/>
        <v>39</v>
      </c>
      <c r="M15" s="7">
        <f>I15+L15-K15</f>
        <v>75</v>
      </c>
      <c r="N15" s="7">
        <f t="shared" si="1"/>
        <v>7</v>
      </c>
      <c r="O15" s="4">
        <f t="shared" si="2"/>
        <v>0.24277456647398843</v>
      </c>
      <c r="P15" s="1">
        <v>346</v>
      </c>
      <c r="Q15" s="1">
        <v>48</v>
      </c>
      <c r="R15" s="1">
        <v>84</v>
      </c>
      <c r="S15" s="1">
        <v>12</v>
      </c>
      <c r="T15" s="1">
        <v>39</v>
      </c>
      <c r="U15" s="1">
        <f t="shared" si="3"/>
        <v>75</v>
      </c>
      <c r="V15" s="1">
        <v>7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189</v>
      </c>
      <c r="G16" s="11">
        <f t="shared" si="6"/>
        <v>0.2506265664160401</v>
      </c>
      <c r="H16" s="7">
        <f t="shared" si="0"/>
        <v>399</v>
      </c>
      <c r="I16" s="7">
        <f t="shared" si="0"/>
        <v>55</v>
      </c>
      <c r="J16" s="7">
        <f t="shared" si="0"/>
        <v>100</v>
      </c>
      <c r="K16" s="7">
        <f t="shared" si="0"/>
        <v>14</v>
      </c>
      <c r="L16" s="7">
        <f t="shared" si="0"/>
        <v>52</v>
      </c>
      <c r="M16" s="7">
        <f t="shared" si="7"/>
        <v>93</v>
      </c>
      <c r="N16" s="7">
        <f t="shared" si="1"/>
        <v>3</v>
      </c>
      <c r="O16" s="4">
        <f t="shared" si="2"/>
        <v>0.2506265664160401</v>
      </c>
      <c r="P16" s="1">
        <v>399</v>
      </c>
      <c r="Q16" s="1">
        <v>55</v>
      </c>
      <c r="R16" s="1">
        <v>100</v>
      </c>
      <c r="S16" s="1">
        <v>14</v>
      </c>
      <c r="T16" s="1">
        <v>52</v>
      </c>
      <c r="U16" s="1">
        <f t="shared" si="3"/>
        <v>93</v>
      </c>
      <c r="V16" s="1">
        <v>3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190</v>
      </c>
      <c r="G17" s="11">
        <f>J17/H17</f>
        <v>0.3048128342245989</v>
      </c>
      <c r="H17" s="7">
        <f t="shared" si="0"/>
        <v>374</v>
      </c>
      <c r="I17" s="7">
        <f t="shared" si="0"/>
        <v>59</v>
      </c>
      <c r="J17" s="7">
        <f t="shared" si="0"/>
        <v>114</v>
      </c>
      <c r="K17" s="7">
        <f t="shared" si="0"/>
        <v>21</v>
      </c>
      <c r="L17" s="7">
        <f t="shared" si="0"/>
        <v>79</v>
      </c>
      <c r="M17" s="7">
        <f>I17+L17-K17</f>
        <v>117</v>
      </c>
      <c r="N17" s="7">
        <f t="shared" si="1"/>
        <v>0</v>
      </c>
      <c r="O17" s="4">
        <f t="shared" si="2"/>
        <v>0.3048128342245989</v>
      </c>
      <c r="P17" s="1">
        <v>374</v>
      </c>
      <c r="Q17" s="1">
        <v>59</v>
      </c>
      <c r="R17" s="1">
        <v>114</v>
      </c>
      <c r="S17" s="1">
        <v>21</v>
      </c>
      <c r="T17" s="1">
        <v>79</v>
      </c>
      <c r="U17" s="1">
        <f t="shared" si="3"/>
        <v>117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0.27437541454786646</v>
      </c>
      <c r="H18" s="15">
        <f aca="true" t="shared" si="8" ref="H18:N18">SUM(H4:H17)</f>
        <v>4523</v>
      </c>
      <c r="I18" s="15">
        <f t="shared" si="8"/>
        <v>695</v>
      </c>
      <c r="J18" s="15">
        <f t="shared" si="8"/>
        <v>1241</v>
      </c>
      <c r="K18" s="15">
        <f t="shared" si="8"/>
        <v>179</v>
      </c>
      <c r="L18" s="15">
        <f t="shared" si="8"/>
        <v>715</v>
      </c>
      <c r="M18" s="15">
        <f t="shared" si="8"/>
        <v>1231</v>
      </c>
      <c r="N18" s="16">
        <f t="shared" si="8"/>
        <v>43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191</v>
      </c>
      <c r="G21" s="12">
        <f aca="true" t="shared" si="9" ref="G21:G33">M21/K21*9</f>
        <v>3.778625954198473</v>
      </c>
      <c r="H21" s="12">
        <f aca="true" t="shared" si="10" ref="H21:H33">(L21+N21)/K21</f>
        <v>1.4351145038167938</v>
      </c>
      <c r="I21" s="7">
        <f aca="true" t="shared" si="11" ref="I21:N32">Q21-Y21</f>
        <v>9</v>
      </c>
      <c r="J21" s="7">
        <f t="shared" si="11"/>
        <v>4</v>
      </c>
      <c r="K21" s="13">
        <f t="shared" si="11"/>
        <v>131</v>
      </c>
      <c r="L21" s="7">
        <f t="shared" si="11"/>
        <v>134</v>
      </c>
      <c r="M21" s="7">
        <f t="shared" si="11"/>
        <v>55</v>
      </c>
      <c r="N21" s="7">
        <f t="shared" si="11"/>
        <v>54</v>
      </c>
      <c r="O21" s="5">
        <f aca="true" t="shared" si="12" ref="O21:O28">U21/S21*9</f>
        <v>3.778625954198473</v>
      </c>
      <c r="P21" s="5">
        <f aca="true" t="shared" si="13" ref="P21:P28">(T21+V21)/S21</f>
        <v>1.4351145038167938</v>
      </c>
      <c r="Q21" s="1">
        <v>9</v>
      </c>
      <c r="R21" s="1">
        <v>4</v>
      </c>
      <c r="S21" s="34">
        <v>131</v>
      </c>
      <c r="T21" s="1">
        <v>134</v>
      </c>
      <c r="U21" s="1">
        <v>55</v>
      </c>
      <c r="V21" s="1">
        <v>54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192</v>
      </c>
      <c r="G22" s="12">
        <f t="shared" si="9"/>
        <v>5.12366737739872</v>
      </c>
      <c r="H22" s="12">
        <f t="shared" si="10"/>
        <v>1.4456289978678039</v>
      </c>
      <c r="I22" s="7">
        <f t="shared" si="11"/>
        <v>8</v>
      </c>
      <c r="J22" s="7">
        <f t="shared" si="11"/>
        <v>0</v>
      </c>
      <c r="K22" s="13">
        <f t="shared" si="11"/>
        <v>156.33333333333334</v>
      </c>
      <c r="L22" s="7">
        <f t="shared" si="11"/>
        <v>176</v>
      </c>
      <c r="M22" s="7">
        <f t="shared" si="11"/>
        <v>89</v>
      </c>
      <c r="N22" s="7">
        <f t="shared" si="11"/>
        <v>50</v>
      </c>
      <c r="O22" s="5">
        <f t="shared" si="12"/>
        <v>5.12366737739872</v>
      </c>
      <c r="P22" s="5">
        <f t="shared" si="13"/>
        <v>1.4456289978678039</v>
      </c>
      <c r="Q22" s="1">
        <v>8</v>
      </c>
      <c r="R22" s="1">
        <v>0</v>
      </c>
      <c r="S22" s="34">
        <v>156.33333333333334</v>
      </c>
      <c r="T22" s="1">
        <v>176</v>
      </c>
      <c r="U22" s="1">
        <v>89</v>
      </c>
      <c r="V22" s="1">
        <v>50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193</v>
      </c>
      <c r="G23" s="12">
        <f t="shared" si="9"/>
        <v>4.714285714285714</v>
      </c>
      <c r="H23" s="12">
        <f t="shared" si="10"/>
        <v>1.510204081632653</v>
      </c>
      <c r="I23" s="7">
        <f t="shared" si="11"/>
        <v>14</v>
      </c>
      <c r="J23" s="7">
        <f t="shared" si="11"/>
        <v>0</v>
      </c>
      <c r="K23" s="13">
        <f t="shared" si="11"/>
        <v>147</v>
      </c>
      <c r="L23" s="7">
        <f t="shared" si="11"/>
        <v>168</v>
      </c>
      <c r="M23" s="7">
        <f t="shared" si="11"/>
        <v>77</v>
      </c>
      <c r="N23" s="7">
        <f t="shared" si="11"/>
        <v>54</v>
      </c>
      <c r="O23" s="5">
        <f t="shared" si="12"/>
        <v>4.714285714285714</v>
      </c>
      <c r="P23" s="5">
        <f t="shared" si="13"/>
        <v>1.510204081632653</v>
      </c>
      <c r="Q23" s="1">
        <v>14</v>
      </c>
      <c r="R23" s="1">
        <v>0</v>
      </c>
      <c r="S23" s="34">
        <v>147</v>
      </c>
      <c r="T23" s="1">
        <v>168</v>
      </c>
      <c r="U23" s="1">
        <v>77</v>
      </c>
      <c r="V23" s="1">
        <v>54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194</v>
      </c>
      <c r="G24" s="12">
        <f t="shared" si="9"/>
        <v>5.219330855018587</v>
      </c>
      <c r="H24" s="12">
        <f t="shared" si="10"/>
        <v>1.6282527881040891</v>
      </c>
      <c r="I24" s="7">
        <f t="shared" si="11"/>
        <v>6</v>
      </c>
      <c r="J24" s="7">
        <f t="shared" si="11"/>
        <v>0</v>
      </c>
      <c r="K24" s="13">
        <f t="shared" si="11"/>
        <v>89.66666666666667</v>
      </c>
      <c r="L24" s="7">
        <f t="shared" si="11"/>
        <v>99</v>
      </c>
      <c r="M24" s="7">
        <f t="shared" si="11"/>
        <v>52</v>
      </c>
      <c r="N24" s="7">
        <f t="shared" si="11"/>
        <v>47</v>
      </c>
      <c r="O24" s="5">
        <f t="shared" si="12"/>
        <v>5.219330855018587</v>
      </c>
      <c r="P24" s="5">
        <f t="shared" si="13"/>
        <v>1.6282527881040891</v>
      </c>
      <c r="Q24" s="1">
        <v>6</v>
      </c>
      <c r="R24" s="1">
        <v>0</v>
      </c>
      <c r="S24" s="34">
        <v>89.66666666666667</v>
      </c>
      <c r="T24" s="1">
        <v>99</v>
      </c>
      <c r="U24" s="1">
        <v>52</v>
      </c>
      <c r="V24" s="1">
        <v>47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 t="s">
        <v>365</v>
      </c>
      <c r="B25" s="41">
        <v>3</v>
      </c>
      <c r="C25" s="40" t="s">
        <v>42</v>
      </c>
      <c r="D25" s="40">
        <v>5</v>
      </c>
      <c r="E25" s="40"/>
      <c r="F25" s="39" t="s">
        <v>390</v>
      </c>
      <c r="G25" s="12">
        <f t="shared" si="9"/>
        <v>8.816326530612246</v>
      </c>
      <c r="H25" s="12">
        <f t="shared" si="10"/>
        <v>1.5306122448979593</v>
      </c>
      <c r="I25" s="7">
        <f t="shared" si="11"/>
        <v>0</v>
      </c>
      <c r="J25" s="7">
        <f t="shared" si="11"/>
        <v>0</v>
      </c>
      <c r="K25" s="13">
        <f t="shared" si="11"/>
        <v>16.333333333333332</v>
      </c>
      <c r="L25" s="7">
        <f t="shared" si="11"/>
        <v>20</v>
      </c>
      <c r="M25" s="7">
        <f t="shared" si="11"/>
        <v>16</v>
      </c>
      <c r="N25" s="7">
        <f t="shared" si="11"/>
        <v>5</v>
      </c>
      <c r="O25" s="5">
        <f t="shared" si="12"/>
        <v>8.816326530612246</v>
      </c>
      <c r="P25" s="5">
        <f t="shared" si="13"/>
        <v>1.5306122448979593</v>
      </c>
      <c r="Q25" s="1">
        <v>0</v>
      </c>
      <c r="R25" s="1">
        <v>0</v>
      </c>
      <c r="S25" s="34">
        <v>16.333333333333332</v>
      </c>
      <c r="T25" s="1">
        <v>20</v>
      </c>
      <c r="U25" s="1">
        <v>16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196</v>
      </c>
      <c r="G26" s="12">
        <f t="shared" si="9"/>
        <v>5.032894736842105</v>
      </c>
      <c r="H26" s="12">
        <f t="shared" si="10"/>
        <v>1.263157894736842</v>
      </c>
      <c r="I26" s="7">
        <f t="shared" si="11"/>
        <v>10</v>
      </c>
      <c r="J26" s="7">
        <f t="shared" si="11"/>
        <v>0</v>
      </c>
      <c r="K26" s="13">
        <f t="shared" si="11"/>
        <v>152</v>
      </c>
      <c r="L26" s="7">
        <f t="shared" si="11"/>
        <v>159</v>
      </c>
      <c r="M26" s="7">
        <f t="shared" si="11"/>
        <v>85</v>
      </c>
      <c r="N26" s="7">
        <f t="shared" si="11"/>
        <v>33</v>
      </c>
      <c r="O26" s="5">
        <f t="shared" si="12"/>
        <v>5.032894736842105</v>
      </c>
      <c r="P26" s="5">
        <f t="shared" si="13"/>
        <v>1.263157894736842</v>
      </c>
      <c r="Q26" s="1">
        <v>10</v>
      </c>
      <c r="R26" s="1">
        <v>0</v>
      </c>
      <c r="S26" s="34">
        <v>152</v>
      </c>
      <c r="T26" s="1">
        <v>159</v>
      </c>
      <c r="U26" s="1">
        <v>85</v>
      </c>
      <c r="V26" s="1">
        <v>33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365</v>
      </c>
      <c r="B27" s="41">
        <v>3</v>
      </c>
      <c r="C27" s="40" t="s">
        <v>40</v>
      </c>
      <c r="D27" s="40">
        <v>7</v>
      </c>
      <c r="E27" s="40"/>
      <c r="F27" s="39" t="s">
        <v>389</v>
      </c>
      <c r="G27" s="12">
        <f t="shared" si="9"/>
        <v>0</v>
      </c>
      <c r="H27" s="12">
        <f t="shared" si="10"/>
        <v>0.8</v>
      </c>
      <c r="I27" s="7">
        <f t="shared" si="11"/>
        <v>0</v>
      </c>
      <c r="J27" s="7">
        <f t="shared" si="11"/>
        <v>1</v>
      </c>
      <c r="K27" s="13">
        <f t="shared" si="11"/>
        <v>5</v>
      </c>
      <c r="L27" s="7">
        <f t="shared" si="11"/>
        <v>1</v>
      </c>
      <c r="M27" s="7">
        <f t="shared" si="11"/>
        <v>0</v>
      </c>
      <c r="N27" s="7">
        <f t="shared" si="11"/>
        <v>3</v>
      </c>
      <c r="O27" s="5">
        <f t="shared" si="12"/>
        <v>0.6</v>
      </c>
      <c r="P27" s="5">
        <f t="shared" si="13"/>
        <v>0.8666666666666667</v>
      </c>
      <c r="Q27" s="1">
        <v>1</v>
      </c>
      <c r="R27" s="1">
        <v>1</v>
      </c>
      <c r="S27" s="34">
        <v>15</v>
      </c>
      <c r="T27" s="1">
        <v>7</v>
      </c>
      <c r="U27" s="1">
        <v>1</v>
      </c>
      <c r="V27" s="1">
        <v>6</v>
      </c>
      <c r="W27" s="5">
        <f t="shared" si="14"/>
        <v>0.9</v>
      </c>
      <c r="X27" s="5">
        <f t="shared" si="15"/>
        <v>0.9</v>
      </c>
      <c r="Y27" s="1">
        <v>1</v>
      </c>
      <c r="Z27" s="1">
        <v>0</v>
      </c>
      <c r="AA27" s="1">
        <v>10</v>
      </c>
      <c r="AB27" s="1">
        <v>6</v>
      </c>
      <c r="AC27" s="1">
        <v>1</v>
      </c>
      <c r="AD27" s="1">
        <v>3</v>
      </c>
    </row>
    <row r="28" spans="1:30" ht="15">
      <c r="A28" s="40" t="s">
        <v>354</v>
      </c>
      <c r="B28" s="41">
        <v>2</v>
      </c>
      <c r="C28" s="40" t="s">
        <v>44</v>
      </c>
      <c r="D28" s="40">
        <v>8</v>
      </c>
      <c r="E28" s="40"/>
      <c r="F28" s="39" t="s">
        <v>200</v>
      </c>
      <c r="G28" s="12">
        <f t="shared" si="9"/>
        <v>2.897560975609756</v>
      </c>
      <c r="H28" s="12">
        <f t="shared" si="10"/>
        <v>0.9658536585365854</v>
      </c>
      <c r="I28" s="7">
        <f t="shared" si="11"/>
        <v>6</v>
      </c>
      <c r="J28" s="7">
        <f t="shared" si="11"/>
        <v>1</v>
      </c>
      <c r="K28" s="13">
        <f t="shared" si="11"/>
        <v>68.33333333333333</v>
      </c>
      <c r="L28" s="7">
        <f t="shared" si="11"/>
        <v>41</v>
      </c>
      <c r="M28" s="7">
        <f t="shared" si="11"/>
        <v>22</v>
      </c>
      <c r="N28" s="7">
        <f t="shared" si="11"/>
        <v>25</v>
      </c>
      <c r="O28" s="5">
        <f t="shared" si="12"/>
        <v>2.897560975609756</v>
      </c>
      <c r="P28" s="5">
        <f t="shared" si="13"/>
        <v>0.9658536585365854</v>
      </c>
      <c r="Q28" s="1">
        <v>6</v>
      </c>
      <c r="R28" s="1">
        <v>1</v>
      </c>
      <c r="S28" s="34">
        <v>68.33333333333333</v>
      </c>
      <c r="T28" s="1">
        <v>41</v>
      </c>
      <c r="U28" s="1">
        <v>22</v>
      </c>
      <c r="V28" s="1">
        <v>25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/>
      <c r="B29" s="41">
        <v>2</v>
      </c>
      <c r="C29" s="40" t="s">
        <v>43</v>
      </c>
      <c r="D29" s="40">
        <v>9</v>
      </c>
      <c r="E29" s="40"/>
      <c r="F29" s="39" t="s">
        <v>199</v>
      </c>
      <c r="G29" s="12">
        <f>M29/K29*9</f>
        <v>0.45762711864406774</v>
      </c>
      <c r="H29" s="12">
        <f>(L29+N29)/K29</f>
        <v>0.30508474576271183</v>
      </c>
      <c r="I29" s="7">
        <f aca="true" t="shared" si="16" ref="I29:N29">Q29-Y29</f>
        <v>1</v>
      </c>
      <c r="J29" s="7">
        <f t="shared" si="16"/>
        <v>1</v>
      </c>
      <c r="K29" s="13">
        <f t="shared" si="16"/>
        <v>19.666666666666668</v>
      </c>
      <c r="L29" s="7">
        <f t="shared" si="16"/>
        <v>6</v>
      </c>
      <c r="M29" s="7">
        <f t="shared" si="16"/>
        <v>1</v>
      </c>
      <c r="N29" s="7">
        <f t="shared" si="16"/>
        <v>0</v>
      </c>
      <c r="O29" s="5">
        <f>U29/S29*9</f>
        <v>1.238532110091743</v>
      </c>
      <c r="P29" s="5">
        <f>(T29+V29)/S29</f>
        <v>0.6605504587155963</v>
      </c>
      <c r="Q29" s="1">
        <v>2</v>
      </c>
      <c r="R29" s="1">
        <v>1</v>
      </c>
      <c r="S29" s="34">
        <v>36.333333333333336</v>
      </c>
      <c r="T29" s="1">
        <v>18</v>
      </c>
      <c r="U29" s="1">
        <v>5</v>
      </c>
      <c r="V29" s="1">
        <v>6</v>
      </c>
      <c r="W29" s="5">
        <f>AC29/AA29*9</f>
        <v>2.16</v>
      </c>
      <c r="X29" s="5">
        <f>(AB29+AD29)/AA29</f>
        <v>1.0799999999999998</v>
      </c>
      <c r="Y29" s="1">
        <v>1</v>
      </c>
      <c r="Z29" s="1">
        <v>0</v>
      </c>
      <c r="AA29" s="34">
        <v>16.666666666666668</v>
      </c>
      <c r="AB29" s="1">
        <v>12</v>
      </c>
      <c r="AC29" s="1">
        <v>4</v>
      </c>
      <c r="AD29" s="1">
        <v>6</v>
      </c>
    </row>
    <row r="30" spans="1:30" s="48" customFormat="1" ht="15">
      <c r="A30" s="42">
        <v>8</v>
      </c>
      <c r="B30" s="43">
        <v>3</v>
      </c>
      <c r="C30" s="42" t="s">
        <v>379</v>
      </c>
      <c r="D30" s="42" t="s">
        <v>45</v>
      </c>
      <c r="E30" s="42"/>
      <c r="F30" s="44" t="s">
        <v>195</v>
      </c>
      <c r="G30" s="45">
        <f>M30/K30*9</f>
        <v>3.77027027027027</v>
      </c>
      <c r="H30" s="45">
        <f>(L30+N30)/K30</f>
        <v>1.2837837837837838</v>
      </c>
      <c r="I30" s="42">
        <f>Q30-Y30</f>
        <v>14</v>
      </c>
      <c r="J30" s="42">
        <f>R30-Z30</f>
        <v>0</v>
      </c>
      <c r="K30" s="46">
        <f>S30-AA30</f>
        <v>148</v>
      </c>
      <c r="L30" s="42">
        <f>T30-AB30</f>
        <v>147</v>
      </c>
      <c r="M30" s="42">
        <f>U30-AC30</f>
        <v>62</v>
      </c>
      <c r="N30" s="42">
        <f>V30-AD30</f>
        <v>43</v>
      </c>
      <c r="O30" s="47">
        <f>U30/S30*9</f>
        <v>3.77027027027027</v>
      </c>
      <c r="P30" s="47">
        <f>(T30+V30)/S30</f>
        <v>1.2837837837837838</v>
      </c>
      <c r="Q30" s="48">
        <v>14</v>
      </c>
      <c r="R30" s="48">
        <v>0</v>
      </c>
      <c r="S30" s="49">
        <v>148</v>
      </c>
      <c r="T30" s="48">
        <v>147</v>
      </c>
      <c r="U30" s="48">
        <v>62</v>
      </c>
      <c r="V30" s="48">
        <v>43</v>
      </c>
      <c r="W30" s="47" t="e">
        <f>AC30/AA30*9</f>
        <v>#DIV/0!</v>
      </c>
      <c r="X30" s="47" t="e">
        <f>(AB30+AD30)/AA30</f>
        <v>#DIV/0!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30" s="48" customFormat="1" ht="15">
      <c r="A31" s="42">
        <v>3</v>
      </c>
      <c r="B31" s="43">
        <v>3</v>
      </c>
      <c r="C31" s="42" t="s">
        <v>43</v>
      </c>
      <c r="D31" s="42" t="s">
        <v>45</v>
      </c>
      <c r="E31" s="42"/>
      <c r="F31" s="44" t="s">
        <v>197</v>
      </c>
      <c r="G31" s="45">
        <f>M31/K31*9</f>
        <v>3.4363636363636365</v>
      </c>
      <c r="H31" s="45">
        <f>(L31+N31)/K31</f>
        <v>1.281818181818182</v>
      </c>
      <c r="I31" s="42">
        <f>Q31-Y31</f>
        <v>3</v>
      </c>
      <c r="J31" s="42">
        <f>R31-Z31</f>
        <v>7</v>
      </c>
      <c r="K31" s="46">
        <f>S31-AA31</f>
        <v>36.666666666666664</v>
      </c>
      <c r="L31" s="42">
        <f>T31-AB31</f>
        <v>34</v>
      </c>
      <c r="M31" s="42">
        <f>U31-AC31</f>
        <v>14</v>
      </c>
      <c r="N31" s="42">
        <f>V31-AD31</f>
        <v>13</v>
      </c>
      <c r="O31" s="47">
        <f>U31/S31*9</f>
        <v>3.4363636363636365</v>
      </c>
      <c r="P31" s="47">
        <f>(T31+V31)/S31</f>
        <v>1.281818181818182</v>
      </c>
      <c r="Q31" s="48">
        <v>3</v>
      </c>
      <c r="R31" s="48">
        <v>7</v>
      </c>
      <c r="S31" s="49">
        <v>36.666666666666664</v>
      </c>
      <c r="T31" s="48">
        <v>34</v>
      </c>
      <c r="U31" s="48">
        <v>14</v>
      </c>
      <c r="V31" s="48">
        <v>13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30" s="48" customFormat="1" ht="15.75" thickBot="1">
      <c r="A32" s="42" t="s">
        <v>354</v>
      </c>
      <c r="B32" s="43">
        <v>3</v>
      </c>
      <c r="C32" s="42" t="s">
        <v>44</v>
      </c>
      <c r="D32" s="42" t="s">
        <v>45</v>
      </c>
      <c r="E32" s="42"/>
      <c r="F32" s="44" t="s">
        <v>204</v>
      </c>
      <c r="G32" s="45">
        <f t="shared" si="9"/>
        <v>6.113207547169811</v>
      </c>
      <c r="H32" s="45">
        <f t="shared" si="10"/>
        <v>1.811320754716981</v>
      </c>
      <c r="I32" s="42">
        <f t="shared" si="11"/>
        <v>1</v>
      </c>
      <c r="J32" s="42">
        <f t="shared" si="11"/>
        <v>0</v>
      </c>
      <c r="K32" s="46">
        <f t="shared" si="11"/>
        <v>35.333333333333336</v>
      </c>
      <c r="L32" s="42">
        <f t="shared" si="11"/>
        <v>49</v>
      </c>
      <c r="M32" s="42">
        <f t="shared" si="11"/>
        <v>24</v>
      </c>
      <c r="N32" s="42">
        <f t="shared" si="11"/>
        <v>15</v>
      </c>
      <c r="O32" s="47">
        <f>U32/S32*9</f>
        <v>6.113207547169811</v>
      </c>
      <c r="P32" s="47">
        <f>(T32+V32)/S32</f>
        <v>1.811320754716981</v>
      </c>
      <c r="Q32" s="48">
        <v>1</v>
      </c>
      <c r="R32" s="48">
        <v>0</v>
      </c>
      <c r="S32" s="49">
        <v>35.333333333333336</v>
      </c>
      <c r="T32" s="48">
        <v>49</v>
      </c>
      <c r="U32" s="48">
        <v>24</v>
      </c>
      <c r="V32" s="48">
        <v>15</v>
      </c>
      <c r="W32" s="47" t="e">
        <f>AC32/AA32*9</f>
        <v>#DIV/0!</v>
      </c>
      <c r="X32" s="47" t="e">
        <f>(AB32+AD32)/AA32</f>
        <v>#DIV/0!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14" ht="15.75" thickBot="1">
      <c r="A33" s="7">
        <f>SUM(A21:A32)</f>
        <v>88</v>
      </c>
      <c r="B33" s="7"/>
      <c r="C33" s="7"/>
      <c r="D33" s="7"/>
      <c r="E33" s="7"/>
      <c r="F33" s="10"/>
      <c r="G33" s="17">
        <f t="shared" si="9"/>
        <v>4.449270557029178</v>
      </c>
      <c r="H33" s="18">
        <f t="shared" si="10"/>
        <v>1.3687002652519893</v>
      </c>
      <c r="I33" s="15">
        <f aca="true" t="shared" si="17" ref="I33:N33">SUM(I21:I32)</f>
        <v>72</v>
      </c>
      <c r="J33" s="15">
        <f t="shared" si="17"/>
        <v>14</v>
      </c>
      <c r="K33" s="19">
        <f t="shared" si="17"/>
        <v>1005.3333333333334</v>
      </c>
      <c r="L33" s="15">
        <f t="shared" si="17"/>
        <v>1034</v>
      </c>
      <c r="M33" s="15">
        <f t="shared" si="17"/>
        <v>497</v>
      </c>
      <c r="N33" s="16">
        <f t="shared" si="17"/>
        <v>342</v>
      </c>
    </row>
    <row r="34" spans="1:14" ht="15">
      <c r="A34" s="7">
        <f>A18+A33</f>
        <v>256</v>
      </c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9" t="s">
        <v>28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7" t="s">
        <v>365</v>
      </c>
      <c r="B36" s="7">
        <v>3</v>
      </c>
      <c r="C36" s="7" t="s">
        <v>39</v>
      </c>
      <c r="D36" s="7" t="s">
        <v>45</v>
      </c>
      <c r="E36" s="7"/>
      <c r="F36" s="39" t="s">
        <v>388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 t="s">
        <v>354</v>
      </c>
      <c r="B37" s="41">
        <v>3</v>
      </c>
      <c r="C37" s="40" t="s">
        <v>44</v>
      </c>
      <c r="D37" s="40" t="s">
        <v>45</v>
      </c>
      <c r="E37" s="40"/>
      <c r="F37" s="39" t="s">
        <v>204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 t="s">
        <v>45</v>
      </c>
      <c r="B41" s="41">
        <v>2</v>
      </c>
      <c r="C41" s="40" t="s">
        <v>44</v>
      </c>
      <c r="D41" s="40" t="s">
        <v>18</v>
      </c>
      <c r="E41" s="40"/>
      <c r="F41" s="39" t="s">
        <v>198</v>
      </c>
      <c r="G41" s="7">
        <v>1</v>
      </c>
      <c r="N41" s="7"/>
    </row>
    <row r="42" spans="1:14" ht="15">
      <c r="A42" s="40"/>
      <c r="B42" s="41">
        <v>2</v>
      </c>
      <c r="C42" s="40" t="s">
        <v>43</v>
      </c>
      <c r="D42" s="40" t="s">
        <v>45</v>
      </c>
      <c r="E42" s="40"/>
      <c r="F42" s="39" t="s">
        <v>199</v>
      </c>
      <c r="G42" s="7">
        <v>2</v>
      </c>
      <c r="H42" s="7"/>
      <c r="I42" s="7"/>
      <c r="J42" s="7"/>
      <c r="K42" s="7"/>
      <c r="L42" s="7"/>
      <c r="M42" s="7"/>
      <c r="N42" s="7"/>
    </row>
    <row r="43" spans="1:14" ht="15">
      <c r="A43" s="40" t="s">
        <v>387</v>
      </c>
      <c r="B43" s="41">
        <v>3</v>
      </c>
      <c r="C43" s="40" t="s">
        <v>379</v>
      </c>
      <c r="D43" s="40" t="s">
        <v>45</v>
      </c>
      <c r="E43" s="40"/>
      <c r="F43" s="39" t="s">
        <v>195</v>
      </c>
      <c r="G43" s="7">
        <v>3</v>
      </c>
      <c r="H43" s="7"/>
      <c r="I43" s="40"/>
      <c r="J43" s="41"/>
      <c r="K43" s="40"/>
      <c r="L43" s="40"/>
      <c r="M43" s="40"/>
      <c r="N43" s="39"/>
    </row>
    <row r="44" spans="1:14" ht="15">
      <c r="A44" s="40"/>
      <c r="B44" s="41">
        <v>2</v>
      </c>
      <c r="C44" s="40" t="s">
        <v>41</v>
      </c>
      <c r="D44" s="40" t="s">
        <v>14</v>
      </c>
      <c r="E44" s="40"/>
      <c r="F44" s="39" t="s">
        <v>201</v>
      </c>
      <c r="G44" s="7">
        <v>4</v>
      </c>
      <c r="H44" s="7"/>
      <c r="I44" s="40"/>
      <c r="J44" s="41"/>
      <c r="K44" s="40"/>
      <c r="L44" s="40"/>
      <c r="M44" s="40"/>
      <c r="N44" s="39"/>
    </row>
    <row r="45" spans="1:14" ht="15">
      <c r="A45" s="40"/>
      <c r="B45" s="41">
        <v>3</v>
      </c>
      <c r="C45" s="40" t="s">
        <v>43</v>
      </c>
      <c r="D45" s="40" t="s">
        <v>19</v>
      </c>
      <c r="E45" s="40"/>
      <c r="F45" s="39" t="s">
        <v>202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40</v>
      </c>
      <c r="D46" s="40" t="s">
        <v>45</v>
      </c>
      <c r="E46" s="40"/>
      <c r="F46" s="39" t="s">
        <v>203</v>
      </c>
      <c r="G46" s="7">
        <v>6</v>
      </c>
      <c r="H46" s="7"/>
      <c r="I46" s="7"/>
      <c r="J46" s="7"/>
      <c r="K46" s="7"/>
      <c r="L46" s="7"/>
      <c r="M46" s="7"/>
      <c r="N46" s="7"/>
    </row>
    <row r="47" spans="1:9" ht="15">
      <c r="A47" s="40">
        <v>12</v>
      </c>
      <c r="B47" s="41">
        <v>3</v>
      </c>
      <c r="C47" s="40" t="s">
        <v>44</v>
      </c>
      <c r="D47" s="40" t="s">
        <v>45</v>
      </c>
      <c r="E47" s="40"/>
      <c r="F47" s="39" t="s">
        <v>192</v>
      </c>
      <c r="G47" s="7">
        <v>7</v>
      </c>
      <c r="H47" s="7"/>
      <c r="I47" s="7"/>
    </row>
    <row r="48" spans="1:14" ht="15">
      <c r="A48" s="40"/>
      <c r="B48" s="41">
        <v>3</v>
      </c>
      <c r="C48" s="40" t="s">
        <v>44</v>
      </c>
      <c r="D48" s="40" t="s">
        <v>19</v>
      </c>
      <c r="E48" s="40"/>
      <c r="F48" s="39" t="s">
        <v>205</v>
      </c>
      <c r="G48" s="7">
        <v>8</v>
      </c>
      <c r="H48" s="7"/>
      <c r="I48" s="7"/>
      <c r="J48" s="7"/>
      <c r="K48" s="7"/>
      <c r="L48" s="7"/>
      <c r="M48" s="7"/>
      <c r="N48" s="7"/>
    </row>
    <row r="49" spans="1:7" ht="15">
      <c r="A49" s="40"/>
      <c r="B49" s="41">
        <v>3</v>
      </c>
      <c r="C49" s="40" t="s">
        <v>43</v>
      </c>
      <c r="D49" s="40" t="s">
        <v>18</v>
      </c>
      <c r="E49" s="40"/>
      <c r="F49" s="39" t="s">
        <v>206</v>
      </c>
      <c r="G49" s="7">
        <v>9</v>
      </c>
    </row>
    <row r="50" spans="1:7" ht="15">
      <c r="A50" s="40"/>
      <c r="B50" s="41">
        <v>3</v>
      </c>
      <c r="C50" s="40" t="s">
        <v>51</v>
      </c>
      <c r="D50" s="40" t="s">
        <v>19</v>
      </c>
      <c r="E50" s="40"/>
      <c r="F50" s="39" t="s">
        <v>207</v>
      </c>
      <c r="G50" s="7">
        <v>10</v>
      </c>
    </row>
    <row r="51" spans="1:7" ht="15">
      <c r="A51" s="40"/>
      <c r="B51" s="41">
        <v>3</v>
      </c>
      <c r="C51" s="40" t="s">
        <v>43</v>
      </c>
      <c r="D51" s="40" t="s">
        <v>45</v>
      </c>
      <c r="E51" s="40"/>
      <c r="F51" s="39" t="s">
        <v>208</v>
      </c>
      <c r="G51" s="7">
        <v>11</v>
      </c>
    </row>
    <row r="52" spans="1:7" ht="15">
      <c r="A52" s="40"/>
      <c r="B52" s="41">
        <v>3</v>
      </c>
      <c r="C52" s="40" t="s">
        <v>42</v>
      </c>
      <c r="D52" s="40" t="s">
        <v>45</v>
      </c>
      <c r="E52" s="40"/>
      <c r="F52" s="39" t="s">
        <v>209</v>
      </c>
      <c r="G52" s="7">
        <v>12</v>
      </c>
    </row>
    <row r="53" spans="1:7" ht="15">
      <c r="A53" s="40"/>
      <c r="B53" s="41">
        <v>3</v>
      </c>
      <c r="C53" s="40" t="s">
        <v>43</v>
      </c>
      <c r="D53" s="40" t="s">
        <v>45</v>
      </c>
      <c r="E53" s="40"/>
      <c r="F53" s="39" t="s">
        <v>210</v>
      </c>
      <c r="G53" s="7">
        <v>13</v>
      </c>
    </row>
    <row r="54" spans="1:7" ht="15">
      <c r="A54" s="40"/>
      <c r="B54" s="41">
        <v>3</v>
      </c>
      <c r="C54" s="40" t="s">
        <v>64</v>
      </c>
      <c r="D54" s="40" t="s">
        <v>19</v>
      </c>
      <c r="E54" s="40"/>
      <c r="F54" s="39" t="s">
        <v>211</v>
      </c>
      <c r="G54" s="7">
        <v>14</v>
      </c>
    </row>
    <row r="55" spans="1:7" ht="15">
      <c r="A55" s="40"/>
      <c r="B55" s="41">
        <v>3</v>
      </c>
      <c r="C55" s="40" t="s">
        <v>42</v>
      </c>
      <c r="D55" s="40" t="s">
        <v>45</v>
      </c>
      <c r="E55" s="40"/>
      <c r="F55" s="39" t="s">
        <v>212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67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213</v>
      </c>
      <c r="G4" s="11">
        <f aca="true" t="shared" si="0" ref="G4:G19">J4/H4</f>
        <v>0.2561307901907357</v>
      </c>
      <c r="H4" s="7">
        <f aca="true" t="shared" si="1" ref="H4:H18">P4-X4</f>
        <v>367</v>
      </c>
      <c r="I4" s="7">
        <f aca="true" t="shared" si="2" ref="I4:I18">Q4-Y4</f>
        <v>53</v>
      </c>
      <c r="J4" s="7">
        <f aca="true" t="shared" si="3" ref="J4:J18">R4-Z4</f>
        <v>94</v>
      </c>
      <c r="K4" s="7">
        <f aca="true" t="shared" si="4" ref="K4:K18">S4-AA4</f>
        <v>16</v>
      </c>
      <c r="L4" s="7">
        <f aca="true" t="shared" si="5" ref="L4:L18">T4-AB4</f>
        <v>60</v>
      </c>
      <c r="M4" s="7">
        <f aca="true" t="shared" si="6" ref="M4:M18">I4+L4-K4</f>
        <v>97</v>
      </c>
      <c r="N4" s="7">
        <f aca="true" t="shared" si="7" ref="N4:N18">V4-AD4</f>
        <v>0</v>
      </c>
      <c r="O4" s="4">
        <f aca="true" t="shared" si="8" ref="O4:O18">R4/P4</f>
        <v>0.2561307901907357</v>
      </c>
      <c r="P4" s="1">
        <v>367</v>
      </c>
      <c r="Q4" s="1">
        <v>53</v>
      </c>
      <c r="R4" s="1">
        <v>94</v>
      </c>
      <c r="S4" s="1">
        <v>16</v>
      </c>
      <c r="T4" s="1">
        <v>60</v>
      </c>
      <c r="U4" s="1">
        <f aca="true" t="shared" si="9" ref="U4:U18">Q4+T4-S4</f>
        <v>97</v>
      </c>
      <c r="V4" s="1">
        <v>0</v>
      </c>
      <c r="W4" s="4" t="e">
        <f aca="true" t="shared" si="10" ref="W4:W18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8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369</v>
      </c>
      <c r="G5" s="11">
        <f t="shared" si="0"/>
        <v>0.2835820895522388</v>
      </c>
      <c r="H5" s="7">
        <f t="shared" si="1"/>
        <v>335</v>
      </c>
      <c r="I5" s="7">
        <f t="shared" si="2"/>
        <v>48</v>
      </c>
      <c r="J5" s="7">
        <f t="shared" si="3"/>
        <v>95</v>
      </c>
      <c r="K5" s="7">
        <f t="shared" si="4"/>
        <v>20</v>
      </c>
      <c r="L5" s="7">
        <f t="shared" si="5"/>
        <v>72</v>
      </c>
      <c r="M5" s="7">
        <f t="shared" si="6"/>
        <v>100</v>
      </c>
      <c r="N5" s="7">
        <f t="shared" si="7"/>
        <v>2</v>
      </c>
      <c r="O5" s="4">
        <f t="shared" si="8"/>
        <v>0.2835820895522388</v>
      </c>
      <c r="P5" s="1">
        <v>335</v>
      </c>
      <c r="Q5" s="1">
        <v>48</v>
      </c>
      <c r="R5" s="1">
        <v>95</v>
      </c>
      <c r="S5" s="1">
        <v>20</v>
      </c>
      <c r="T5" s="1">
        <v>72</v>
      </c>
      <c r="U5" s="1">
        <f>Q5+T5-S5</f>
        <v>100</v>
      </c>
      <c r="V5" s="1">
        <v>2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214</v>
      </c>
      <c r="G6" s="11">
        <f t="shared" si="0"/>
        <v>0.29896907216494845</v>
      </c>
      <c r="H6" s="7">
        <f t="shared" si="1"/>
        <v>388</v>
      </c>
      <c r="I6" s="7">
        <f t="shared" si="2"/>
        <v>55</v>
      </c>
      <c r="J6" s="7">
        <f t="shared" si="3"/>
        <v>116</v>
      </c>
      <c r="K6" s="7">
        <f t="shared" si="4"/>
        <v>10</v>
      </c>
      <c r="L6" s="7">
        <f t="shared" si="5"/>
        <v>54</v>
      </c>
      <c r="M6" s="7">
        <f t="shared" si="6"/>
        <v>99</v>
      </c>
      <c r="N6" s="7">
        <f t="shared" si="7"/>
        <v>3</v>
      </c>
      <c r="O6" s="4">
        <f t="shared" si="8"/>
        <v>0.29896907216494845</v>
      </c>
      <c r="P6" s="1">
        <v>388</v>
      </c>
      <c r="Q6" s="1">
        <v>55</v>
      </c>
      <c r="R6" s="1">
        <v>116</v>
      </c>
      <c r="S6" s="1">
        <v>10</v>
      </c>
      <c r="T6" s="1">
        <v>54</v>
      </c>
      <c r="U6" s="1">
        <f t="shared" si="9"/>
        <v>99</v>
      </c>
      <c r="V6" s="1">
        <v>3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215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216</v>
      </c>
      <c r="G8" s="11">
        <f t="shared" si="0"/>
        <v>0.2853932584269663</v>
      </c>
      <c r="H8" s="7">
        <f t="shared" si="1"/>
        <v>445</v>
      </c>
      <c r="I8" s="7">
        <f t="shared" si="2"/>
        <v>69</v>
      </c>
      <c r="J8" s="7">
        <f t="shared" si="3"/>
        <v>127</v>
      </c>
      <c r="K8" s="7">
        <f t="shared" si="4"/>
        <v>15</v>
      </c>
      <c r="L8" s="7">
        <f t="shared" si="5"/>
        <v>76</v>
      </c>
      <c r="M8" s="7">
        <f t="shared" si="6"/>
        <v>130</v>
      </c>
      <c r="N8" s="7">
        <f t="shared" si="7"/>
        <v>5</v>
      </c>
      <c r="O8" s="4">
        <f t="shared" si="8"/>
        <v>0.2853932584269663</v>
      </c>
      <c r="P8" s="1">
        <v>445</v>
      </c>
      <c r="Q8" s="1">
        <v>69</v>
      </c>
      <c r="R8" s="1">
        <v>127</v>
      </c>
      <c r="S8" s="1">
        <v>15</v>
      </c>
      <c r="T8" s="1">
        <v>76</v>
      </c>
      <c r="U8" s="1">
        <f t="shared" si="9"/>
        <v>130</v>
      </c>
      <c r="V8" s="1">
        <v>5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>
        <v>1</v>
      </c>
      <c r="B9" s="41">
        <v>3</v>
      </c>
      <c r="C9" s="40" t="s">
        <v>41</v>
      </c>
      <c r="D9" s="40" t="s">
        <v>16</v>
      </c>
      <c r="E9" s="40"/>
      <c r="F9" s="39" t="s">
        <v>217</v>
      </c>
      <c r="G9" s="11">
        <f t="shared" si="0"/>
        <v>0.3</v>
      </c>
      <c r="H9" s="7">
        <f t="shared" si="1"/>
        <v>20</v>
      </c>
      <c r="I9" s="7">
        <f t="shared" si="2"/>
        <v>0</v>
      </c>
      <c r="J9" s="7">
        <f t="shared" si="3"/>
        <v>6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4">
        <f t="shared" si="8"/>
        <v>0.26</v>
      </c>
      <c r="P9" s="1">
        <v>50</v>
      </c>
      <c r="Q9" s="1">
        <v>2</v>
      </c>
      <c r="R9" s="1">
        <v>13</v>
      </c>
      <c r="S9" s="1">
        <v>0</v>
      </c>
      <c r="T9" s="1">
        <v>3</v>
      </c>
      <c r="U9" s="1">
        <f t="shared" si="9"/>
        <v>5</v>
      </c>
      <c r="V9" s="1">
        <v>0</v>
      </c>
      <c r="W9" s="4">
        <f t="shared" si="10"/>
        <v>0.23333333333333334</v>
      </c>
      <c r="X9" s="1">
        <v>30</v>
      </c>
      <c r="Y9" s="1">
        <v>2</v>
      </c>
      <c r="Z9" s="1">
        <v>7</v>
      </c>
      <c r="AA9" s="1">
        <v>0</v>
      </c>
      <c r="AB9" s="1">
        <v>3</v>
      </c>
      <c r="AC9" s="1">
        <f t="shared" si="11"/>
        <v>5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218</v>
      </c>
      <c r="G10" s="11">
        <f t="shared" si="0"/>
        <v>0.3182711198428291</v>
      </c>
      <c r="H10" s="7">
        <f t="shared" si="1"/>
        <v>509</v>
      </c>
      <c r="I10" s="7">
        <f t="shared" si="2"/>
        <v>94</v>
      </c>
      <c r="J10" s="7">
        <f t="shared" si="3"/>
        <v>162</v>
      </c>
      <c r="K10" s="7">
        <f t="shared" si="4"/>
        <v>22</v>
      </c>
      <c r="L10" s="7">
        <f t="shared" si="5"/>
        <v>82</v>
      </c>
      <c r="M10" s="7">
        <f t="shared" si="6"/>
        <v>154</v>
      </c>
      <c r="N10" s="7">
        <f t="shared" si="7"/>
        <v>15</v>
      </c>
      <c r="O10" s="4">
        <f t="shared" si="8"/>
        <v>0.3182711198428291</v>
      </c>
      <c r="P10" s="1">
        <v>509</v>
      </c>
      <c r="Q10" s="1">
        <v>94</v>
      </c>
      <c r="R10" s="1">
        <v>162</v>
      </c>
      <c r="S10" s="1">
        <v>22</v>
      </c>
      <c r="T10" s="1">
        <v>82</v>
      </c>
      <c r="U10" s="1">
        <f>Q10+T10-S10</f>
        <v>154</v>
      </c>
      <c r="V10" s="1">
        <v>15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354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235</v>
      </c>
      <c r="G11" s="11">
        <f t="shared" si="0"/>
        <v>0.29314420803782504</v>
      </c>
      <c r="H11" s="7">
        <f t="shared" si="1"/>
        <v>423</v>
      </c>
      <c r="I11" s="7">
        <f t="shared" si="2"/>
        <v>63</v>
      </c>
      <c r="J11" s="7">
        <f t="shared" si="3"/>
        <v>124</v>
      </c>
      <c r="K11" s="7">
        <f t="shared" si="4"/>
        <v>15</v>
      </c>
      <c r="L11" s="7">
        <f t="shared" si="5"/>
        <v>59</v>
      </c>
      <c r="M11" s="7">
        <f t="shared" si="6"/>
        <v>107</v>
      </c>
      <c r="N11" s="7">
        <f t="shared" si="7"/>
        <v>8</v>
      </c>
      <c r="O11" s="4">
        <f t="shared" si="8"/>
        <v>0.29314420803782504</v>
      </c>
      <c r="P11" s="1">
        <v>423</v>
      </c>
      <c r="Q11" s="1">
        <v>63</v>
      </c>
      <c r="R11" s="1">
        <v>124</v>
      </c>
      <c r="S11" s="1">
        <v>15</v>
      </c>
      <c r="T11" s="1">
        <v>59</v>
      </c>
      <c r="U11" s="1">
        <f t="shared" si="9"/>
        <v>107</v>
      </c>
      <c r="V11" s="1">
        <v>8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220</v>
      </c>
      <c r="G12" s="11">
        <f t="shared" si="0"/>
        <v>0.3209549071618037</v>
      </c>
      <c r="H12" s="7">
        <f t="shared" si="1"/>
        <v>377</v>
      </c>
      <c r="I12" s="7">
        <f t="shared" si="2"/>
        <v>61</v>
      </c>
      <c r="J12" s="7">
        <f t="shared" si="3"/>
        <v>121</v>
      </c>
      <c r="K12" s="7">
        <f t="shared" si="4"/>
        <v>10</v>
      </c>
      <c r="L12" s="7">
        <f t="shared" si="5"/>
        <v>56</v>
      </c>
      <c r="M12" s="7">
        <f t="shared" si="6"/>
        <v>107</v>
      </c>
      <c r="N12" s="7">
        <f t="shared" si="7"/>
        <v>17</v>
      </c>
      <c r="O12" s="4">
        <f t="shared" si="8"/>
        <v>0.3209549071618037</v>
      </c>
      <c r="P12" s="1">
        <v>377</v>
      </c>
      <c r="Q12" s="1">
        <v>61</v>
      </c>
      <c r="R12" s="1">
        <v>121</v>
      </c>
      <c r="S12" s="1">
        <v>10</v>
      </c>
      <c r="T12" s="1">
        <v>56</v>
      </c>
      <c r="U12" s="1">
        <f t="shared" si="9"/>
        <v>107</v>
      </c>
      <c r="V12" s="1">
        <v>17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221</v>
      </c>
      <c r="G13" s="11">
        <f t="shared" si="0"/>
        <v>0.30831099195710454</v>
      </c>
      <c r="H13" s="7">
        <f t="shared" si="1"/>
        <v>373</v>
      </c>
      <c r="I13" s="7">
        <f t="shared" si="2"/>
        <v>69</v>
      </c>
      <c r="J13" s="7">
        <f t="shared" si="3"/>
        <v>115</v>
      </c>
      <c r="K13" s="7">
        <f t="shared" si="4"/>
        <v>23</v>
      </c>
      <c r="L13" s="7">
        <f t="shared" si="5"/>
        <v>73</v>
      </c>
      <c r="M13" s="7">
        <f t="shared" si="6"/>
        <v>119</v>
      </c>
      <c r="N13" s="7">
        <f t="shared" si="7"/>
        <v>4</v>
      </c>
      <c r="O13" s="4">
        <f t="shared" si="8"/>
        <v>0.30831099195710454</v>
      </c>
      <c r="P13" s="1">
        <v>373</v>
      </c>
      <c r="Q13" s="1">
        <v>69</v>
      </c>
      <c r="R13" s="1">
        <v>115</v>
      </c>
      <c r="S13" s="1">
        <v>23</v>
      </c>
      <c r="T13" s="1">
        <v>73</v>
      </c>
      <c r="U13" s="1">
        <f t="shared" si="9"/>
        <v>119</v>
      </c>
      <c r="V13" s="1">
        <v>4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222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s="63" customFormat="1" ht="15">
      <c r="A15" s="58">
        <v>16</v>
      </c>
      <c r="B15" s="59">
        <v>3</v>
      </c>
      <c r="C15" s="58" t="s">
        <v>368</v>
      </c>
      <c r="D15" s="58" t="s">
        <v>19</v>
      </c>
      <c r="E15" s="58"/>
      <c r="F15" s="60" t="s">
        <v>223</v>
      </c>
      <c r="G15" s="61">
        <f t="shared" si="0"/>
        <v>0.2037037037037037</v>
      </c>
      <c r="H15" s="58">
        <f t="shared" si="1"/>
        <v>162</v>
      </c>
      <c r="I15" s="58">
        <f t="shared" si="2"/>
        <v>21</v>
      </c>
      <c r="J15" s="58">
        <f t="shared" si="3"/>
        <v>33</v>
      </c>
      <c r="K15" s="58">
        <f t="shared" si="4"/>
        <v>2</v>
      </c>
      <c r="L15" s="58">
        <f t="shared" si="5"/>
        <v>20</v>
      </c>
      <c r="M15" s="58">
        <f t="shared" si="6"/>
        <v>39</v>
      </c>
      <c r="N15" s="58">
        <f t="shared" si="7"/>
        <v>0</v>
      </c>
      <c r="O15" s="62">
        <f t="shared" si="8"/>
        <v>0.2037037037037037</v>
      </c>
      <c r="P15" s="63">
        <v>162</v>
      </c>
      <c r="Q15" s="63">
        <v>21</v>
      </c>
      <c r="R15" s="63">
        <v>33</v>
      </c>
      <c r="S15" s="63">
        <v>2</v>
      </c>
      <c r="T15" s="63">
        <v>20</v>
      </c>
      <c r="U15" s="63">
        <f t="shared" si="9"/>
        <v>39</v>
      </c>
      <c r="V15" s="63">
        <v>0</v>
      </c>
      <c r="W15" s="62" t="e">
        <f t="shared" si="10"/>
        <v>#DIV/0!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f t="shared" si="11"/>
        <v>0</v>
      </c>
      <c r="AD15" s="63">
        <v>0</v>
      </c>
    </row>
    <row r="16" spans="1:30" s="63" customFormat="1" ht="15">
      <c r="A16" s="58">
        <v>6</v>
      </c>
      <c r="B16" s="59">
        <v>3</v>
      </c>
      <c r="C16" s="58" t="s">
        <v>357</v>
      </c>
      <c r="D16" s="58" t="s">
        <v>19</v>
      </c>
      <c r="E16" s="58"/>
      <c r="F16" s="60" t="s">
        <v>224</v>
      </c>
      <c r="G16" s="61">
        <f t="shared" si="0"/>
        <v>0.2714285714285714</v>
      </c>
      <c r="H16" s="58">
        <f t="shared" si="1"/>
        <v>210</v>
      </c>
      <c r="I16" s="58">
        <f t="shared" si="2"/>
        <v>23</v>
      </c>
      <c r="J16" s="58">
        <f t="shared" si="3"/>
        <v>57</v>
      </c>
      <c r="K16" s="58">
        <f t="shared" si="4"/>
        <v>8</v>
      </c>
      <c r="L16" s="58">
        <f t="shared" si="5"/>
        <v>26</v>
      </c>
      <c r="M16" s="58">
        <f t="shared" si="6"/>
        <v>41</v>
      </c>
      <c r="N16" s="58">
        <f t="shared" si="7"/>
        <v>2</v>
      </c>
      <c r="O16" s="62">
        <f t="shared" si="8"/>
        <v>0.2714285714285714</v>
      </c>
      <c r="P16" s="63">
        <v>210</v>
      </c>
      <c r="Q16" s="63">
        <v>23</v>
      </c>
      <c r="R16" s="63">
        <v>57</v>
      </c>
      <c r="S16" s="63">
        <v>8</v>
      </c>
      <c r="T16" s="63">
        <v>26</v>
      </c>
      <c r="U16" s="63">
        <f t="shared" si="9"/>
        <v>41</v>
      </c>
      <c r="V16" s="63">
        <v>2</v>
      </c>
      <c r="W16" s="62" t="e">
        <f t="shared" si="10"/>
        <v>#DIV/0!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f t="shared" si="11"/>
        <v>0</v>
      </c>
      <c r="AD16" s="63">
        <v>0</v>
      </c>
    </row>
    <row r="17" spans="1:30" ht="15">
      <c r="A17" s="40" t="s">
        <v>354</v>
      </c>
      <c r="B17" s="41">
        <v>2</v>
      </c>
      <c r="C17" s="40" t="s">
        <v>52</v>
      </c>
      <c r="D17" s="40" t="s">
        <v>20</v>
      </c>
      <c r="E17" s="40" t="s">
        <v>16</v>
      </c>
      <c r="F17" s="39" t="s">
        <v>234</v>
      </c>
      <c r="G17" s="11">
        <f>J17/H17</f>
        <v>0.24819277108433735</v>
      </c>
      <c r="H17" s="7">
        <f>P17-X17</f>
        <v>415</v>
      </c>
      <c r="I17" s="7">
        <f>Q17-Y17</f>
        <v>56</v>
      </c>
      <c r="J17" s="7">
        <f>R17-Z17</f>
        <v>103</v>
      </c>
      <c r="K17" s="7">
        <f>S17-AA17</f>
        <v>6</v>
      </c>
      <c r="L17" s="7">
        <f>T17-AB17</f>
        <v>32</v>
      </c>
      <c r="M17" s="7">
        <f>I17+L17-K17</f>
        <v>82</v>
      </c>
      <c r="N17" s="7">
        <f>V17-AD17</f>
        <v>4</v>
      </c>
      <c r="O17" s="4">
        <f>R17/P17</f>
        <v>0.24819277108433735</v>
      </c>
      <c r="P17" s="1">
        <v>415</v>
      </c>
      <c r="Q17" s="1">
        <v>56</v>
      </c>
      <c r="R17" s="1">
        <v>103</v>
      </c>
      <c r="S17" s="1">
        <v>6</v>
      </c>
      <c r="T17" s="1">
        <v>32</v>
      </c>
      <c r="U17" s="1">
        <f>Q17+T17-S17</f>
        <v>82</v>
      </c>
      <c r="V17" s="1">
        <v>4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>
        <v>17</v>
      </c>
      <c r="B18" s="43">
        <v>3</v>
      </c>
      <c r="C18" s="42" t="s">
        <v>41</v>
      </c>
      <c r="D18" s="42" t="s">
        <v>20</v>
      </c>
      <c r="E18" s="42"/>
      <c r="F18" s="44" t="s">
        <v>225</v>
      </c>
      <c r="G18" s="50">
        <f t="shared" si="0"/>
        <v>0.25757575757575757</v>
      </c>
      <c r="H18" s="42">
        <f t="shared" si="1"/>
        <v>198</v>
      </c>
      <c r="I18" s="42">
        <f t="shared" si="2"/>
        <v>27</v>
      </c>
      <c r="J18" s="42">
        <f t="shared" si="3"/>
        <v>51</v>
      </c>
      <c r="K18" s="42">
        <f t="shared" si="4"/>
        <v>6</v>
      </c>
      <c r="L18" s="42">
        <f t="shared" si="5"/>
        <v>28</v>
      </c>
      <c r="M18" s="42">
        <f t="shared" si="6"/>
        <v>49</v>
      </c>
      <c r="N18" s="42">
        <f t="shared" si="7"/>
        <v>1</v>
      </c>
      <c r="O18" s="51">
        <f t="shared" si="8"/>
        <v>0.25757575757575757</v>
      </c>
      <c r="P18" s="48">
        <v>198</v>
      </c>
      <c r="Q18" s="48">
        <v>27</v>
      </c>
      <c r="R18" s="48">
        <v>51</v>
      </c>
      <c r="S18" s="48">
        <v>6</v>
      </c>
      <c r="T18" s="48">
        <v>28</v>
      </c>
      <c r="U18" s="48">
        <f t="shared" si="9"/>
        <v>49</v>
      </c>
      <c r="V18" s="48">
        <v>1</v>
      </c>
      <c r="W18" s="51" t="e">
        <f t="shared" si="10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1"/>
        <v>0</v>
      </c>
      <c r="AD18" s="48">
        <v>0</v>
      </c>
    </row>
    <row r="19" spans="1:14" ht="15.75" thickBot="1">
      <c r="A19" s="7">
        <f>SUM(A4:A18)</f>
        <v>142</v>
      </c>
      <c r="B19" s="7"/>
      <c r="C19" s="7"/>
      <c r="D19" s="7"/>
      <c r="E19" s="7"/>
      <c r="F19" s="10"/>
      <c r="G19" s="14">
        <f t="shared" si="0"/>
        <v>0.2831507807037986</v>
      </c>
      <c r="H19" s="15">
        <f aca="true" t="shared" si="12" ref="H19:N19">SUM(H4:H18)</f>
        <v>4291</v>
      </c>
      <c r="I19" s="15">
        <f t="shared" si="12"/>
        <v>647</v>
      </c>
      <c r="J19" s="15">
        <f t="shared" si="12"/>
        <v>1215</v>
      </c>
      <c r="K19" s="15">
        <f t="shared" si="12"/>
        <v>154</v>
      </c>
      <c r="L19" s="15">
        <f t="shared" si="12"/>
        <v>647</v>
      </c>
      <c r="M19" s="15">
        <f t="shared" si="12"/>
        <v>1140</v>
      </c>
      <c r="N19" s="16">
        <f t="shared" si="12"/>
        <v>62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40</v>
      </c>
      <c r="B22" s="41">
        <v>2</v>
      </c>
      <c r="C22" s="40" t="s">
        <v>42</v>
      </c>
      <c r="D22" s="40">
        <v>1</v>
      </c>
      <c r="E22" s="40"/>
      <c r="F22" s="39" t="s">
        <v>226</v>
      </c>
      <c r="G22" s="12">
        <f aca="true" t="shared" si="13" ref="G22:G33">M22/K22*9</f>
        <v>2.317865429234339</v>
      </c>
      <c r="H22" s="12">
        <f aca="true" t="shared" si="14" ref="H22:H33">(L22+N22)/K22</f>
        <v>1.0580046403712298</v>
      </c>
      <c r="I22" s="7">
        <f aca="true" t="shared" si="15" ref="I22:I32">Q22-Y22</f>
        <v>9</v>
      </c>
      <c r="J22" s="7">
        <f aca="true" t="shared" si="16" ref="J22:J32">R22-Z22</f>
        <v>0</v>
      </c>
      <c r="K22" s="13">
        <f aca="true" t="shared" si="17" ref="K22:K32">S22-AA22</f>
        <v>143.66666666666666</v>
      </c>
      <c r="L22" s="7">
        <f aca="true" t="shared" si="18" ref="L22:L32">T22-AB22</f>
        <v>113</v>
      </c>
      <c r="M22" s="7">
        <f aca="true" t="shared" si="19" ref="M22:M32">U22-AC22</f>
        <v>37</v>
      </c>
      <c r="N22" s="7">
        <f aca="true" t="shared" si="20" ref="N22:N32">V22-AD22</f>
        <v>39</v>
      </c>
      <c r="O22" s="5">
        <f aca="true" t="shared" si="21" ref="O22:O32">U22/S22*9</f>
        <v>2.317865429234339</v>
      </c>
      <c r="P22" s="5">
        <f aca="true" t="shared" si="22" ref="P22:P32">(T22+V22)/S22</f>
        <v>1.0580046403712298</v>
      </c>
      <c r="Q22" s="1">
        <v>9</v>
      </c>
      <c r="R22" s="1">
        <v>0</v>
      </c>
      <c r="S22" s="34">
        <v>143.66666666666666</v>
      </c>
      <c r="T22" s="1">
        <v>113</v>
      </c>
      <c r="U22" s="1">
        <v>37</v>
      </c>
      <c r="V22" s="1">
        <v>39</v>
      </c>
      <c r="W22" s="5" t="e">
        <f aca="true" t="shared" si="23" ref="W22:W32">AC22/AA22*9</f>
        <v>#DIV/0!</v>
      </c>
      <c r="X22" s="5" t="e">
        <f aca="true" t="shared" si="24" ref="X22:X32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7</v>
      </c>
      <c r="B23" s="41">
        <v>2</v>
      </c>
      <c r="C23" s="40" t="s">
        <v>42</v>
      </c>
      <c r="D23" s="40">
        <v>2</v>
      </c>
      <c r="E23" s="40"/>
      <c r="F23" s="39" t="s">
        <v>227</v>
      </c>
      <c r="G23" s="12">
        <f t="shared" si="13"/>
        <v>4.104925053533191</v>
      </c>
      <c r="H23" s="12">
        <f t="shared" si="14"/>
        <v>1.3040685224839401</v>
      </c>
      <c r="I23" s="7">
        <f t="shared" si="15"/>
        <v>9</v>
      </c>
      <c r="J23" s="7">
        <f t="shared" si="16"/>
        <v>1</v>
      </c>
      <c r="K23" s="13">
        <f t="shared" si="17"/>
        <v>155.66666666666666</v>
      </c>
      <c r="L23" s="7">
        <f t="shared" si="18"/>
        <v>143</v>
      </c>
      <c r="M23" s="7">
        <f t="shared" si="19"/>
        <v>71</v>
      </c>
      <c r="N23" s="7">
        <f t="shared" si="20"/>
        <v>60</v>
      </c>
      <c r="O23" s="5">
        <f t="shared" si="21"/>
        <v>4.104925053533191</v>
      </c>
      <c r="P23" s="5">
        <f t="shared" si="22"/>
        <v>1.3040685224839401</v>
      </c>
      <c r="Q23" s="1">
        <v>9</v>
      </c>
      <c r="R23" s="1">
        <v>1</v>
      </c>
      <c r="S23" s="34">
        <v>155.66666666666666</v>
      </c>
      <c r="T23" s="1">
        <v>143</v>
      </c>
      <c r="U23" s="1">
        <v>71</v>
      </c>
      <c r="V23" s="1">
        <v>60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 t="s">
        <v>365</v>
      </c>
      <c r="B24" s="41">
        <v>3</v>
      </c>
      <c r="C24" s="40" t="s">
        <v>39</v>
      </c>
      <c r="D24" s="40">
        <v>3</v>
      </c>
      <c r="E24" s="40"/>
      <c r="F24" s="39" t="s">
        <v>392</v>
      </c>
      <c r="G24" s="12">
        <f t="shared" si="13"/>
        <v>3.375</v>
      </c>
      <c r="H24" s="12">
        <f t="shared" si="14"/>
        <v>1.6607142857142856</v>
      </c>
      <c r="I24" s="7">
        <f t="shared" si="15"/>
        <v>0</v>
      </c>
      <c r="J24" s="7">
        <f t="shared" si="16"/>
        <v>0</v>
      </c>
      <c r="K24" s="13">
        <f t="shared" si="17"/>
        <v>18.666666666666668</v>
      </c>
      <c r="L24" s="7">
        <f t="shared" si="18"/>
        <v>18</v>
      </c>
      <c r="M24" s="7">
        <f t="shared" si="19"/>
        <v>7</v>
      </c>
      <c r="N24" s="7">
        <f t="shared" si="20"/>
        <v>13</v>
      </c>
      <c r="O24" s="5">
        <f t="shared" si="21"/>
        <v>3.375</v>
      </c>
      <c r="P24" s="5">
        <f t="shared" si="22"/>
        <v>1.6607142857142856</v>
      </c>
      <c r="Q24" s="1">
        <v>0</v>
      </c>
      <c r="R24" s="1">
        <v>0</v>
      </c>
      <c r="S24" s="34">
        <v>18.666666666666668</v>
      </c>
      <c r="T24" s="1">
        <v>18</v>
      </c>
      <c r="U24" s="1">
        <v>7</v>
      </c>
      <c r="V24" s="1">
        <v>13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43</v>
      </c>
      <c r="D25" s="40">
        <v>4</v>
      </c>
      <c r="E25" s="40"/>
      <c r="F25" s="39" t="s">
        <v>229</v>
      </c>
      <c r="G25" s="12">
        <f t="shared" si="13"/>
        <v>4.23134328358209</v>
      </c>
      <c r="H25" s="12">
        <f t="shared" si="14"/>
        <v>1.2537313432835822</v>
      </c>
      <c r="I25" s="7">
        <f t="shared" si="15"/>
        <v>2</v>
      </c>
      <c r="J25" s="7">
        <f t="shared" si="16"/>
        <v>3</v>
      </c>
      <c r="K25" s="13">
        <f t="shared" si="17"/>
        <v>44.666666666666664</v>
      </c>
      <c r="L25" s="7">
        <f t="shared" si="18"/>
        <v>40</v>
      </c>
      <c r="M25" s="7">
        <f t="shared" si="19"/>
        <v>21</v>
      </c>
      <c r="N25" s="7">
        <f t="shared" si="20"/>
        <v>16</v>
      </c>
      <c r="O25" s="5">
        <f t="shared" si="21"/>
        <v>4.23134328358209</v>
      </c>
      <c r="P25" s="5">
        <f t="shared" si="22"/>
        <v>1.2537313432835822</v>
      </c>
      <c r="Q25" s="1">
        <v>2</v>
      </c>
      <c r="R25" s="1">
        <v>3</v>
      </c>
      <c r="S25" s="34">
        <v>44.666666666666664</v>
      </c>
      <c r="T25" s="1">
        <v>40</v>
      </c>
      <c r="U25" s="1">
        <v>21</v>
      </c>
      <c r="V25" s="1">
        <v>16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40</v>
      </c>
      <c r="D26" s="40">
        <v>5</v>
      </c>
      <c r="E26" s="40"/>
      <c r="F26" s="39" t="s">
        <v>230</v>
      </c>
      <c r="G26" s="12">
        <f t="shared" si="13"/>
        <v>3.9581151832460737</v>
      </c>
      <c r="H26" s="12">
        <f t="shared" si="14"/>
        <v>1.4921465968586387</v>
      </c>
      <c r="I26" s="7">
        <f t="shared" si="15"/>
        <v>4</v>
      </c>
      <c r="J26" s="7">
        <f t="shared" si="16"/>
        <v>2</v>
      </c>
      <c r="K26" s="13">
        <f t="shared" si="17"/>
        <v>63.666666666666664</v>
      </c>
      <c r="L26" s="7">
        <f t="shared" si="18"/>
        <v>60</v>
      </c>
      <c r="M26" s="7">
        <f t="shared" si="19"/>
        <v>28</v>
      </c>
      <c r="N26" s="7">
        <f t="shared" si="20"/>
        <v>35</v>
      </c>
      <c r="O26" s="5">
        <f t="shared" si="21"/>
        <v>3.9581151832460737</v>
      </c>
      <c r="P26" s="5">
        <f t="shared" si="22"/>
        <v>1.4921465968586387</v>
      </c>
      <c r="Q26" s="1">
        <v>4</v>
      </c>
      <c r="R26" s="1">
        <v>2</v>
      </c>
      <c r="S26" s="34">
        <v>63.666666666666664</v>
      </c>
      <c r="T26" s="1">
        <v>60</v>
      </c>
      <c r="U26" s="1">
        <v>28</v>
      </c>
      <c r="V26" s="1">
        <v>35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365</v>
      </c>
      <c r="B27" s="41">
        <v>3</v>
      </c>
      <c r="C27" s="40" t="s">
        <v>43</v>
      </c>
      <c r="D27" s="40">
        <v>6</v>
      </c>
      <c r="E27" s="40"/>
      <c r="F27" s="39" t="s">
        <v>391</v>
      </c>
      <c r="G27" s="12">
        <f t="shared" si="13"/>
        <v>3.8571428571428577</v>
      </c>
      <c r="H27" s="12">
        <f t="shared" si="14"/>
        <v>1.2857142857142858</v>
      </c>
      <c r="I27" s="7">
        <f t="shared" si="15"/>
        <v>0</v>
      </c>
      <c r="J27" s="7">
        <f t="shared" si="16"/>
        <v>0</v>
      </c>
      <c r="K27" s="13">
        <f t="shared" si="17"/>
        <v>4.666666666666666</v>
      </c>
      <c r="L27" s="7">
        <f t="shared" si="18"/>
        <v>3</v>
      </c>
      <c r="M27" s="7">
        <f t="shared" si="19"/>
        <v>2</v>
      </c>
      <c r="N27" s="7">
        <f t="shared" si="20"/>
        <v>3</v>
      </c>
      <c r="O27" s="5">
        <f t="shared" si="21"/>
        <v>2.571428571428571</v>
      </c>
      <c r="P27" s="5">
        <f t="shared" si="22"/>
        <v>1.4285714285714286</v>
      </c>
      <c r="Q27" s="1">
        <v>1</v>
      </c>
      <c r="R27" s="1">
        <v>0</v>
      </c>
      <c r="S27" s="34">
        <v>14</v>
      </c>
      <c r="T27" s="1">
        <v>11</v>
      </c>
      <c r="U27" s="1">
        <v>4</v>
      </c>
      <c r="V27" s="1">
        <v>9</v>
      </c>
      <c r="W27" s="5">
        <f t="shared" si="23"/>
        <v>1.9285714285714284</v>
      </c>
      <c r="X27" s="5">
        <f t="shared" si="24"/>
        <v>1.5</v>
      </c>
      <c r="Y27" s="1">
        <v>1</v>
      </c>
      <c r="Z27" s="1">
        <v>0</v>
      </c>
      <c r="AA27" s="34">
        <v>9.333333333333334</v>
      </c>
      <c r="AB27" s="1">
        <v>8</v>
      </c>
      <c r="AC27" s="1">
        <v>2</v>
      </c>
      <c r="AD27" s="1">
        <v>6</v>
      </c>
    </row>
    <row r="28" spans="1:30" ht="15">
      <c r="A28" s="40" t="s">
        <v>354</v>
      </c>
      <c r="B28" s="41">
        <v>3</v>
      </c>
      <c r="C28" s="40" t="s">
        <v>39</v>
      </c>
      <c r="D28" s="40">
        <v>7</v>
      </c>
      <c r="E28" s="40"/>
      <c r="F28" s="39" t="s">
        <v>238</v>
      </c>
      <c r="G28" s="12">
        <f t="shared" si="13"/>
        <v>4.421052631578947</v>
      </c>
      <c r="H28" s="12">
        <f t="shared" si="14"/>
        <v>1.368421052631579</v>
      </c>
      <c r="I28" s="7">
        <f t="shared" si="15"/>
        <v>4</v>
      </c>
      <c r="J28" s="7">
        <f t="shared" si="16"/>
        <v>1</v>
      </c>
      <c r="K28" s="13">
        <f t="shared" si="17"/>
        <v>114</v>
      </c>
      <c r="L28" s="7">
        <f t="shared" si="18"/>
        <v>114</v>
      </c>
      <c r="M28" s="7">
        <f t="shared" si="19"/>
        <v>56</v>
      </c>
      <c r="N28" s="7">
        <f t="shared" si="20"/>
        <v>42</v>
      </c>
      <c r="O28" s="5">
        <f t="shared" si="21"/>
        <v>4.421052631578947</v>
      </c>
      <c r="P28" s="5">
        <f t="shared" si="22"/>
        <v>1.368421052631579</v>
      </c>
      <c r="Q28" s="1">
        <v>4</v>
      </c>
      <c r="R28" s="1">
        <v>1</v>
      </c>
      <c r="S28" s="34">
        <v>114</v>
      </c>
      <c r="T28" s="1">
        <v>114</v>
      </c>
      <c r="U28" s="1">
        <v>56</v>
      </c>
      <c r="V28" s="1">
        <v>42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14</v>
      </c>
      <c r="B29" s="41">
        <v>3</v>
      </c>
      <c r="C29" s="40" t="s">
        <v>40</v>
      </c>
      <c r="D29" s="40">
        <v>8</v>
      </c>
      <c r="E29" s="40"/>
      <c r="F29" s="39" t="s">
        <v>232</v>
      </c>
      <c r="G29" s="12">
        <f t="shared" si="13"/>
        <v>5.209003215434084</v>
      </c>
      <c r="H29" s="12">
        <f t="shared" si="14"/>
        <v>1.4565916398713825</v>
      </c>
      <c r="I29" s="7">
        <f t="shared" si="15"/>
        <v>8</v>
      </c>
      <c r="J29" s="7">
        <f t="shared" si="16"/>
        <v>0</v>
      </c>
      <c r="K29" s="13">
        <f t="shared" si="17"/>
        <v>103.66666666666667</v>
      </c>
      <c r="L29" s="7">
        <f t="shared" si="18"/>
        <v>113</v>
      </c>
      <c r="M29" s="7">
        <f t="shared" si="19"/>
        <v>60</v>
      </c>
      <c r="N29" s="7">
        <f t="shared" si="20"/>
        <v>38</v>
      </c>
      <c r="O29" s="5">
        <f t="shared" si="21"/>
        <v>5.209003215434084</v>
      </c>
      <c r="P29" s="5">
        <f t="shared" si="22"/>
        <v>1.4565916398713825</v>
      </c>
      <c r="Q29" s="1">
        <v>8</v>
      </c>
      <c r="R29" s="1">
        <v>0</v>
      </c>
      <c r="S29" s="34">
        <v>103.66666666666667</v>
      </c>
      <c r="T29" s="1">
        <v>113</v>
      </c>
      <c r="U29" s="1">
        <v>60</v>
      </c>
      <c r="V29" s="1">
        <v>38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9</v>
      </c>
      <c r="B30" s="41">
        <v>3</v>
      </c>
      <c r="C30" s="40" t="s">
        <v>42</v>
      </c>
      <c r="D30" s="40">
        <v>9</v>
      </c>
      <c r="E30" s="40"/>
      <c r="F30" s="39" t="s">
        <v>233</v>
      </c>
      <c r="G30" s="12">
        <f>M30/K30*9</f>
        <v>4.880281690140846</v>
      </c>
      <c r="H30" s="12">
        <f>(L30+N30)/K30</f>
        <v>1.3661971830985915</v>
      </c>
      <c r="I30" s="7">
        <f>Q30-Y30</f>
        <v>9</v>
      </c>
      <c r="J30" s="7">
        <f>R30-Z30</f>
        <v>0</v>
      </c>
      <c r="K30" s="13">
        <f>S30-AA30</f>
        <v>142</v>
      </c>
      <c r="L30" s="7">
        <f>T30-AB30</f>
        <v>154</v>
      </c>
      <c r="M30" s="7">
        <f>U30-AC30</f>
        <v>77</v>
      </c>
      <c r="N30" s="7">
        <f>V30-AD30</f>
        <v>40</v>
      </c>
      <c r="O30" s="5">
        <f>U30/S30*9</f>
        <v>4.880281690140846</v>
      </c>
      <c r="P30" s="5">
        <f>(T30+V30)/S30</f>
        <v>1.3661971830985915</v>
      </c>
      <c r="Q30" s="1">
        <v>9</v>
      </c>
      <c r="R30" s="1">
        <v>0</v>
      </c>
      <c r="S30" s="34">
        <v>142</v>
      </c>
      <c r="T30" s="1">
        <v>154</v>
      </c>
      <c r="U30" s="1">
        <v>77</v>
      </c>
      <c r="V30" s="1">
        <v>40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s="48" customFormat="1" ht="15">
      <c r="A31" s="42" t="s">
        <v>354</v>
      </c>
      <c r="B31" s="43">
        <v>3</v>
      </c>
      <c r="C31" s="42" t="s">
        <v>41</v>
      </c>
      <c r="D31" s="42" t="s">
        <v>45</v>
      </c>
      <c r="E31" s="42"/>
      <c r="F31" s="44" t="s">
        <v>241</v>
      </c>
      <c r="G31" s="45">
        <f>M31/K31*9</f>
        <v>4.550561797752809</v>
      </c>
      <c r="H31" s="45">
        <f>(L31+N31)/K31</f>
        <v>1.601123595505618</v>
      </c>
      <c r="I31" s="42">
        <f>Q31-Y31</f>
        <v>1</v>
      </c>
      <c r="J31" s="42">
        <f>R31-Z31</f>
        <v>0</v>
      </c>
      <c r="K31" s="46">
        <f>S31-AA31</f>
        <v>59.333333333333336</v>
      </c>
      <c r="L31" s="42">
        <f>T31-AB31</f>
        <v>68</v>
      </c>
      <c r="M31" s="42">
        <f>U31-AC31</f>
        <v>30</v>
      </c>
      <c r="N31" s="42">
        <f>V31-AD31</f>
        <v>27</v>
      </c>
      <c r="O31" s="47">
        <f>U31/S31*9</f>
        <v>4.550561797752809</v>
      </c>
      <c r="P31" s="47">
        <f>(T31+V31)/S31</f>
        <v>1.601123595505618</v>
      </c>
      <c r="Q31" s="48">
        <v>1</v>
      </c>
      <c r="R31" s="48">
        <v>0</v>
      </c>
      <c r="S31" s="49">
        <v>59.333333333333336</v>
      </c>
      <c r="T31" s="48">
        <v>68</v>
      </c>
      <c r="U31" s="48">
        <v>30</v>
      </c>
      <c r="V31" s="48">
        <v>27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30" s="48" customFormat="1" ht="15.75" thickBot="1">
      <c r="A32" s="42">
        <v>30</v>
      </c>
      <c r="B32" s="43">
        <v>2</v>
      </c>
      <c r="C32" s="42" t="s">
        <v>43</v>
      </c>
      <c r="D32" s="42" t="s">
        <v>45</v>
      </c>
      <c r="E32" s="42"/>
      <c r="F32" s="44" t="s">
        <v>228</v>
      </c>
      <c r="G32" s="45">
        <f>M32/K32*9</f>
        <v>4.11864406779661</v>
      </c>
      <c r="H32" s="45">
        <f>(L32+N32)/K32</f>
        <v>1.3220338983050848</v>
      </c>
      <c r="I32" s="42">
        <f>Q32-Y32</f>
        <v>1</v>
      </c>
      <c r="J32" s="42">
        <f>R32-Z32</f>
        <v>10</v>
      </c>
      <c r="K32" s="46">
        <f>S32-AA32</f>
        <v>19.666666666666668</v>
      </c>
      <c r="L32" s="42">
        <f>T32-AB32</f>
        <v>19</v>
      </c>
      <c r="M32" s="42">
        <f>U32-AC32</f>
        <v>9</v>
      </c>
      <c r="N32" s="42">
        <f>V32-AD32</f>
        <v>7</v>
      </c>
      <c r="O32" s="47">
        <f>U32/S32*9</f>
        <v>4.11864406779661</v>
      </c>
      <c r="P32" s="47">
        <f>(T32+V32)/S32</f>
        <v>1.3220338983050848</v>
      </c>
      <c r="Q32" s="48">
        <v>1</v>
      </c>
      <c r="R32" s="48">
        <v>10</v>
      </c>
      <c r="S32" s="49">
        <v>19.666666666666668</v>
      </c>
      <c r="T32" s="48">
        <v>19</v>
      </c>
      <c r="U32" s="48">
        <v>9</v>
      </c>
      <c r="V32" s="48">
        <v>7</v>
      </c>
      <c r="W32" s="47" t="e">
        <f>AC32/AA32*9</f>
        <v>#DIV/0!</v>
      </c>
      <c r="X32" s="47" t="e">
        <f>(AB32+AD32)/AA32</f>
        <v>#DIV/0!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14" ht="15.75" thickBot="1">
      <c r="A33" s="7">
        <f>SUM(A22:A32)</f>
        <v>107</v>
      </c>
      <c r="B33" s="7"/>
      <c r="C33" s="7"/>
      <c r="D33" s="7"/>
      <c r="E33" s="7"/>
      <c r="F33" s="10"/>
      <c r="G33" s="17">
        <f t="shared" si="13"/>
        <v>4.11881947106171</v>
      </c>
      <c r="H33" s="18">
        <f t="shared" si="14"/>
        <v>1.3395937140666923</v>
      </c>
      <c r="I33" s="15">
        <f aca="true" t="shared" si="25" ref="I33:N33">SUM(I22:I32)</f>
        <v>47</v>
      </c>
      <c r="J33" s="15">
        <f t="shared" si="25"/>
        <v>17</v>
      </c>
      <c r="K33" s="19">
        <f t="shared" si="25"/>
        <v>869.6666666666666</v>
      </c>
      <c r="L33" s="15">
        <f t="shared" si="25"/>
        <v>845</v>
      </c>
      <c r="M33" s="15">
        <f t="shared" si="25"/>
        <v>398</v>
      </c>
      <c r="N33" s="16">
        <f t="shared" si="25"/>
        <v>320</v>
      </c>
    </row>
    <row r="34" spans="1:14" ht="15">
      <c r="A34" s="7">
        <f>A19+A33</f>
        <v>249</v>
      </c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9" t="s">
        <v>28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>
        <v>17</v>
      </c>
      <c r="B36" s="41">
        <v>3</v>
      </c>
      <c r="C36" s="40" t="s">
        <v>41</v>
      </c>
      <c r="D36" s="40" t="s">
        <v>20</v>
      </c>
      <c r="E36" s="40"/>
      <c r="F36" s="39" t="s">
        <v>225</v>
      </c>
      <c r="G36" s="7"/>
      <c r="H36" s="7"/>
      <c r="I36" s="7"/>
      <c r="J36" s="7"/>
      <c r="K36" s="7"/>
      <c r="L36" s="7"/>
      <c r="M36" s="7"/>
      <c r="N36" s="7"/>
    </row>
    <row r="37" spans="2:6" s="7" customFormat="1" ht="15">
      <c r="B37" s="37"/>
      <c r="F37" s="10"/>
    </row>
    <row r="38" spans="1:14" ht="15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14" ht="15">
      <c r="A39" s="8" t="s">
        <v>0</v>
      </c>
      <c r="B39" s="8" t="s">
        <v>30</v>
      </c>
      <c r="C39" s="8" t="s">
        <v>38</v>
      </c>
      <c r="D39" s="8" t="s">
        <v>1</v>
      </c>
      <c r="E39" s="7"/>
      <c r="F39" s="9" t="s">
        <v>29</v>
      </c>
      <c r="G39" s="7"/>
      <c r="H39" s="7"/>
      <c r="I39" s="7"/>
      <c r="J39" s="7"/>
      <c r="K39" s="7"/>
      <c r="L39" s="7"/>
      <c r="M39" s="7"/>
      <c r="N39" s="7"/>
    </row>
    <row r="40" spans="1:8" ht="15">
      <c r="A40" s="40" t="s">
        <v>354</v>
      </c>
      <c r="B40" s="41">
        <v>2</v>
      </c>
      <c r="C40" s="40" t="s">
        <v>52</v>
      </c>
      <c r="D40" s="40" t="s">
        <v>16</v>
      </c>
      <c r="E40" s="40"/>
      <c r="F40" s="39" t="s">
        <v>234</v>
      </c>
      <c r="G40" s="7">
        <v>1</v>
      </c>
      <c r="H40" s="7"/>
    </row>
    <row r="41" spans="1:15" ht="15">
      <c r="A41" s="40" t="s">
        <v>355</v>
      </c>
      <c r="B41" s="41">
        <v>3</v>
      </c>
      <c r="C41" s="40" t="s">
        <v>58</v>
      </c>
      <c r="D41" s="40" t="s">
        <v>18</v>
      </c>
      <c r="E41" s="40"/>
      <c r="F41" s="39" t="s">
        <v>219</v>
      </c>
      <c r="G41" s="7">
        <v>2</v>
      </c>
      <c r="H41" s="7"/>
      <c r="I41" s="7"/>
      <c r="J41" s="40"/>
      <c r="K41" s="41"/>
      <c r="L41" s="40"/>
      <c r="M41" s="40"/>
      <c r="N41" s="40"/>
      <c r="O41" s="39"/>
    </row>
    <row r="42" spans="1:15" ht="15">
      <c r="A42" s="40"/>
      <c r="B42" s="41">
        <v>3</v>
      </c>
      <c r="C42" s="40" t="s">
        <v>64</v>
      </c>
      <c r="D42" s="40" t="s">
        <v>19</v>
      </c>
      <c r="E42" s="40"/>
      <c r="F42" s="39" t="s">
        <v>236</v>
      </c>
      <c r="G42" s="7">
        <v>3</v>
      </c>
      <c r="H42" s="7"/>
      <c r="I42" s="7"/>
      <c r="J42" s="40"/>
      <c r="K42" s="41"/>
      <c r="L42" s="40"/>
      <c r="M42" s="40"/>
      <c r="N42" s="40"/>
      <c r="O42" s="39"/>
    </row>
    <row r="43" spans="1:14" ht="15">
      <c r="A43" s="40"/>
      <c r="B43" s="41">
        <v>3</v>
      </c>
      <c r="C43" s="40" t="s">
        <v>51</v>
      </c>
      <c r="D43" s="40" t="s">
        <v>18</v>
      </c>
      <c r="E43" s="40"/>
      <c r="F43" s="39" t="s">
        <v>237</v>
      </c>
      <c r="G43" s="7">
        <v>4</v>
      </c>
      <c r="H43" s="7"/>
      <c r="I43" s="7"/>
      <c r="J43" s="7"/>
      <c r="K43" s="7"/>
      <c r="L43" s="7"/>
      <c r="M43" s="7"/>
      <c r="N43" s="7"/>
    </row>
    <row r="44" spans="1:14" ht="15">
      <c r="A44" s="40">
        <v>30</v>
      </c>
      <c r="B44" s="41">
        <v>2</v>
      </c>
      <c r="C44" s="40" t="s">
        <v>43</v>
      </c>
      <c r="D44" s="40" t="s">
        <v>45</v>
      </c>
      <c r="E44" s="40"/>
      <c r="F44" s="39" t="s">
        <v>228</v>
      </c>
      <c r="G44" s="7">
        <v>5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40</v>
      </c>
      <c r="D45" s="40" t="s">
        <v>19</v>
      </c>
      <c r="E45" s="40"/>
      <c r="F45" s="39" t="s">
        <v>239</v>
      </c>
      <c r="G45" s="7">
        <v>6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58</v>
      </c>
      <c r="D46" s="40" t="s">
        <v>45</v>
      </c>
      <c r="E46" s="40"/>
      <c r="F46" s="39" t="s">
        <v>240</v>
      </c>
      <c r="G46" s="7">
        <v>7</v>
      </c>
      <c r="H46" s="7"/>
      <c r="I46" s="7"/>
      <c r="J46" s="7"/>
      <c r="K46" s="7"/>
      <c r="L46" s="7"/>
      <c r="M46" s="7"/>
      <c r="N46" s="7"/>
    </row>
    <row r="47" spans="1:14" ht="15">
      <c r="A47" s="40" t="s">
        <v>355</v>
      </c>
      <c r="B47" s="41">
        <v>3</v>
      </c>
      <c r="C47" s="40" t="s">
        <v>52</v>
      </c>
      <c r="D47" s="40" t="s">
        <v>45</v>
      </c>
      <c r="E47" s="40"/>
      <c r="F47" s="39" t="s">
        <v>231</v>
      </c>
      <c r="G47" s="7">
        <v>8</v>
      </c>
      <c r="H47" s="7"/>
      <c r="I47" s="7"/>
      <c r="J47" s="7"/>
      <c r="K47" s="7"/>
      <c r="L47" s="7"/>
      <c r="M47" s="7"/>
      <c r="N47" s="7"/>
    </row>
    <row r="48" spans="1:7" ht="15">
      <c r="A48" s="40"/>
      <c r="B48" s="41">
        <v>3</v>
      </c>
      <c r="C48" s="40" t="s">
        <v>52</v>
      </c>
      <c r="D48" s="40" t="s">
        <v>45</v>
      </c>
      <c r="E48" s="40"/>
      <c r="F48" s="39" t="s">
        <v>242</v>
      </c>
      <c r="G48" s="7">
        <v>9</v>
      </c>
    </row>
    <row r="49" spans="1:7" ht="15">
      <c r="A49" s="40"/>
      <c r="B49" s="41">
        <v>3</v>
      </c>
      <c r="C49" s="40" t="s">
        <v>58</v>
      </c>
      <c r="D49" s="40" t="s">
        <v>16</v>
      </c>
      <c r="E49" s="40"/>
      <c r="F49" s="39" t="s">
        <v>243</v>
      </c>
      <c r="G49" s="7">
        <v>10</v>
      </c>
    </row>
    <row r="50" spans="1:7" ht="15">
      <c r="A50" s="40"/>
      <c r="B50" s="41">
        <v>3</v>
      </c>
      <c r="C50" s="40" t="s">
        <v>58</v>
      </c>
      <c r="D50" s="40" t="s">
        <v>45</v>
      </c>
      <c r="E50" s="40"/>
      <c r="F50" s="39" t="s">
        <v>244</v>
      </c>
      <c r="G50" s="7">
        <v>11</v>
      </c>
    </row>
    <row r="51" spans="1:7" ht="15">
      <c r="A51" s="40"/>
      <c r="B51" s="41">
        <v>3</v>
      </c>
      <c r="C51" s="40" t="s">
        <v>52</v>
      </c>
      <c r="D51" s="40" t="s">
        <v>18</v>
      </c>
      <c r="E51" s="40"/>
      <c r="F51" s="39" t="s">
        <v>245</v>
      </c>
      <c r="G51" s="7">
        <v>12</v>
      </c>
    </row>
    <row r="52" spans="1:7" ht="15">
      <c r="A52" s="40"/>
      <c r="B52" s="41">
        <v>3</v>
      </c>
      <c r="C52" s="40" t="s">
        <v>41</v>
      </c>
      <c r="D52" s="40" t="s">
        <v>45</v>
      </c>
      <c r="E52" s="40"/>
      <c r="F52" s="39" t="s">
        <v>246</v>
      </c>
      <c r="G52" s="7">
        <v>13</v>
      </c>
    </row>
    <row r="53" spans="1:7" ht="15">
      <c r="A53" s="40" t="s">
        <v>354</v>
      </c>
      <c r="B53" s="41">
        <v>3</v>
      </c>
      <c r="C53" s="40" t="s">
        <v>41</v>
      </c>
      <c r="D53" s="40" t="s">
        <v>45</v>
      </c>
      <c r="E53" s="40"/>
      <c r="F53" s="39" t="s">
        <v>241</v>
      </c>
      <c r="G53" s="7">
        <v>14</v>
      </c>
    </row>
    <row r="54" spans="1:7" ht="15">
      <c r="A54" s="40"/>
      <c r="B54" s="41">
        <v>3</v>
      </c>
      <c r="C54" s="40" t="s">
        <v>42</v>
      </c>
      <c r="D54" s="40" t="s">
        <v>45</v>
      </c>
      <c r="E54" s="40"/>
      <c r="F54" s="39" t="s">
        <v>247</v>
      </c>
      <c r="G54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66015625" style="1" bestFit="1" customWidth="1"/>
    <col min="26" max="26" width="4.83203125" style="1" bestFit="1" customWidth="1"/>
    <col min="27" max="27" width="7" style="1" bestFit="1" customWidth="1"/>
    <col min="28" max="28" width="4.5" style="1" bestFit="1" customWidth="1"/>
    <col min="29" max="29" width="4.16015625" style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46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248</v>
      </c>
      <c r="G4" s="11">
        <f aca="true" t="shared" si="0" ref="G4:G16">J4/H4</f>
        <v>0.2356687898089172</v>
      </c>
      <c r="H4" s="7">
        <f aca="true" t="shared" si="1" ref="H4:L16">P4-X4</f>
        <v>157</v>
      </c>
      <c r="I4" s="7">
        <f t="shared" si="1"/>
        <v>22</v>
      </c>
      <c r="J4" s="7">
        <f t="shared" si="1"/>
        <v>37</v>
      </c>
      <c r="K4" s="7">
        <f t="shared" si="1"/>
        <v>3</v>
      </c>
      <c r="L4" s="7">
        <f t="shared" si="1"/>
        <v>16</v>
      </c>
      <c r="M4" s="7">
        <f>I4+L4-K4</f>
        <v>35</v>
      </c>
      <c r="N4" s="7">
        <f aca="true" t="shared" si="2" ref="N4:N16">V4-AD4</f>
        <v>0</v>
      </c>
      <c r="O4" s="4">
        <f aca="true" t="shared" si="3" ref="O4:O16">R4/P4</f>
        <v>0.2356687898089172</v>
      </c>
      <c r="P4" s="1">
        <v>157</v>
      </c>
      <c r="Q4" s="1">
        <v>22</v>
      </c>
      <c r="R4" s="1">
        <v>37</v>
      </c>
      <c r="S4" s="1">
        <v>3</v>
      </c>
      <c r="T4" s="1">
        <v>16</v>
      </c>
      <c r="U4" s="1">
        <f aca="true" t="shared" si="4" ref="U4:U16">Q4+T4-S4</f>
        <v>35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249</v>
      </c>
      <c r="G5" s="11">
        <f t="shared" si="0"/>
        <v>0.22270742358078602</v>
      </c>
      <c r="H5" s="7">
        <f t="shared" si="1"/>
        <v>229</v>
      </c>
      <c r="I5" s="7">
        <f t="shared" si="1"/>
        <v>11</v>
      </c>
      <c r="J5" s="7">
        <f t="shared" si="1"/>
        <v>51</v>
      </c>
      <c r="K5" s="7">
        <f t="shared" si="1"/>
        <v>3</v>
      </c>
      <c r="L5" s="7">
        <f t="shared" si="1"/>
        <v>18</v>
      </c>
      <c r="M5" s="7">
        <f aca="true" t="shared" si="7" ref="M5:M16">I5+L5-K5</f>
        <v>26</v>
      </c>
      <c r="N5" s="7">
        <f t="shared" si="2"/>
        <v>0</v>
      </c>
      <c r="O5" s="4">
        <f t="shared" si="3"/>
        <v>0.22270742358078602</v>
      </c>
      <c r="P5" s="1">
        <v>229</v>
      </c>
      <c r="Q5" s="1">
        <v>11</v>
      </c>
      <c r="R5" s="1">
        <v>51</v>
      </c>
      <c r="S5" s="1">
        <v>3</v>
      </c>
      <c r="T5" s="1">
        <v>18</v>
      </c>
      <c r="U5" s="1">
        <f t="shared" si="4"/>
        <v>26</v>
      </c>
      <c r="V5" s="1">
        <v>0</v>
      </c>
      <c r="W5" s="4" t="e">
        <f t="shared" si="5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6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358</v>
      </c>
      <c r="G6" s="11">
        <f t="shared" si="0"/>
        <v>0.25384615384615383</v>
      </c>
      <c r="H6" s="7">
        <f t="shared" si="1"/>
        <v>260</v>
      </c>
      <c r="I6" s="7">
        <f t="shared" si="1"/>
        <v>29</v>
      </c>
      <c r="J6" s="7">
        <f t="shared" si="1"/>
        <v>66</v>
      </c>
      <c r="K6" s="7">
        <f t="shared" si="1"/>
        <v>6</v>
      </c>
      <c r="L6" s="7">
        <f t="shared" si="1"/>
        <v>27</v>
      </c>
      <c r="M6" s="7">
        <f t="shared" si="7"/>
        <v>50</v>
      </c>
      <c r="N6" s="7">
        <f t="shared" si="2"/>
        <v>0</v>
      </c>
      <c r="O6" s="4">
        <f t="shared" si="3"/>
        <v>0.2586605080831409</v>
      </c>
      <c r="P6" s="1">
        <v>433</v>
      </c>
      <c r="Q6" s="1">
        <v>49</v>
      </c>
      <c r="R6" s="1">
        <v>112</v>
      </c>
      <c r="S6" s="1">
        <v>9</v>
      </c>
      <c r="T6" s="1">
        <v>50</v>
      </c>
      <c r="U6" s="1">
        <f t="shared" si="4"/>
        <v>90</v>
      </c>
      <c r="V6" s="1">
        <v>0</v>
      </c>
      <c r="W6" s="4">
        <f t="shared" si="5"/>
        <v>0.2658959537572254</v>
      </c>
      <c r="X6" s="1">
        <v>173</v>
      </c>
      <c r="Y6" s="1">
        <v>20</v>
      </c>
      <c r="Z6" s="1">
        <v>46</v>
      </c>
      <c r="AA6" s="1">
        <v>3</v>
      </c>
      <c r="AB6" s="1">
        <v>23</v>
      </c>
      <c r="AC6" s="1">
        <f t="shared" si="6"/>
        <v>40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251</v>
      </c>
      <c r="G7" s="11">
        <f t="shared" si="0"/>
        <v>0.2991913746630728</v>
      </c>
      <c r="H7" s="7">
        <f t="shared" si="1"/>
        <v>371</v>
      </c>
      <c r="I7" s="7">
        <f t="shared" si="1"/>
        <v>58</v>
      </c>
      <c r="J7" s="7">
        <f t="shared" si="1"/>
        <v>111</v>
      </c>
      <c r="K7" s="7">
        <f t="shared" si="1"/>
        <v>14</v>
      </c>
      <c r="L7" s="7">
        <f t="shared" si="1"/>
        <v>61</v>
      </c>
      <c r="M7" s="7">
        <f t="shared" si="7"/>
        <v>105</v>
      </c>
      <c r="N7" s="7">
        <f t="shared" si="2"/>
        <v>10</v>
      </c>
      <c r="O7" s="4">
        <f t="shared" si="3"/>
        <v>0.2991913746630728</v>
      </c>
      <c r="P7" s="1">
        <v>371</v>
      </c>
      <c r="Q7" s="1">
        <v>58</v>
      </c>
      <c r="R7" s="1">
        <v>111</v>
      </c>
      <c r="S7" s="1">
        <v>14</v>
      </c>
      <c r="T7" s="1">
        <v>61</v>
      </c>
      <c r="U7" s="1">
        <f t="shared" si="4"/>
        <v>105</v>
      </c>
      <c r="V7" s="1">
        <v>10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252</v>
      </c>
      <c r="G8" s="11">
        <f t="shared" si="0"/>
        <v>0.259375</v>
      </c>
      <c r="H8" s="7">
        <f t="shared" si="1"/>
        <v>320</v>
      </c>
      <c r="I8" s="7">
        <f t="shared" si="1"/>
        <v>34</v>
      </c>
      <c r="J8" s="7">
        <f t="shared" si="1"/>
        <v>83</v>
      </c>
      <c r="K8" s="7">
        <f t="shared" si="1"/>
        <v>12</v>
      </c>
      <c r="L8" s="7">
        <f t="shared" si="1"/>
        <v>32</v>
      </c>
      <c r="M8" s="7">
        <f t="shared" si="7"/>
        <v>54</v>
      </c>
      <c r="N8" s="7">
        <f t="shared" si="2"/>
        <v>3</v>
      </c>
      <c r="O8" s="4">
        <f t="shared" si="3"/>
        <v>0.259375</v>
      </c>
      <c r="P8" s="1">
        <v>320</v>
      </c>
      <c r="Q8" s="1">
        <v>34</v>
      </c>
      <c r="R8" s="1">
        <v>83</v>
      </c>
      <c r="S8" s="1">
        <v>12</v>
      </c>
      <c r="T8" s="1">
        <v>32</v>
      </c>
      <c r="U8" s="1">
        <f t="shared" si="4"/>
        <v>54</v>
      </c>
      <c r="V8" s="1">
        <v>3</v>
      </c>
      <c r="W8" s="4" t="e">
        <f t="shared" si="5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6"/>
        <v>0</v>
      </c>
      <c r="AD8" s="1">
        <v>0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7"/>
      <c r="F9" s="39" t="s">
        <v>290</v>
      </c>
      <c r="G9" s="11">
        <f t="shared" si="0"/>
        <v>0.21739130434782608</v>
      </c>
      <c r="H9" s="7">
        <f t="shared" si="1"/>
        <v>92</v>
      </c>
      <c r="I9" s="7">
        <f t="shared" si="1"/>
        <v>8</v>
      </c>
      <c r="J9" s="7">
        <f t="shared" si="1"/>
        <v>20</v>
      </c>
      <c r="K9" s="7">
        <f t="shared" si="1"/>
        <v>1</v>
      </c>
      <c r="L9" s="7">
        <f t="shared" si="1"/>
        <v>11</v>
      </c>
      <c r="M9" s="7">
        <f>I9+L9-K9</f>
        <v>18</v>
      </c>
      <c r="N9" s="7">
        <f t="shared" si="2"/>
        <v>0</v>
      </c>
      <c r="O9" s="4">
        <f t="shared" si="3"/>
        <v>0.26963906581740976</v>
      </c>
      <c r="P9" s="1">
        <v>471</v>
      </c>
      <c r="Q9" s="1">
        <v>69</v>
      </c>
      <c r="R9" s="1">
        <v>127</v>
      </c>
      <c r="S9" s="1">
        <v>9</v>
      </c>
      <c r="T9" s="1">
        <v>62</v>
      </c>
      <c r="U9" s="1">
        <f t="shared" si="4"/>
        <v>122</v>
      </c>
      <c r="V9" s="1">
        <v>1</v>
      </c>
      <c r="W9" s="4">
        <f t="shared" si="5"/>
        <v>0.28232189973614774</v>
      </c>
      <c r="X9" s="1">
        <v>379</v>
      </c>
      <c r="Y9" s="1">
        <v>61</v>
      </c>
      <c r="Z9" s="1">
        <v>107</v>
      </c>
      <c r="AA9" s="1">
        <v>8</v>
      </c>
      <c r="AB9" s="1">
        <v>51</v>
      </c>
      <c r="AC9" s="1">
        <f t="shared" si="6"/>
        <v>104</v>
      </c>
      <c r="AD9" s="1">
        <v>1</v>
      </c>
    </row>
    <row r="10" spans="1:30" ht="15">
      <c r="A10" s="40" t="s">
        <v>354</v>
      </c>
      <c r="B10" s="41">
        <v>3</v>
      </c>
      <c r="C10" s="40" t="s">
        <v>64</v>
      </c>
      <c r="D10" s="40" t="s">
        <v>18</v>
      </c>
      <c r="E10" s="40" t="s">
        <v>16</v>
      </c>
      <c r="F10" s="39" t="s">
        <v>272</v>
      </c>
      <c r="G10" s="11">
        <f t="shared" si="0"/>
        <v>0.26436781609195403</v>
      </c>
      <c r="H10" s="7">
        <f>P10-X10</f>
        <v>87</v>
      </c>
      <c r="I10" s="7">
        <f>Q10-Y10</f>
        <v>8</v>
      </c>
      <c r="J10" s="7">
        <f>R10-Z10</f>
        <v>23</v>
      </c>
      <c r="K10" s="7">
        <f>S10-AA10</f>
        <v>2</v>
      </c>
      <c r="L10" s="7">
        <f>T10-AB10</f>
        <v>10</v>
      </c>
      <c r="M10" s="7">
        <f>I10+L10-K10</f>
        <v>16</v>
      </c>
      <c r="N10" s="7">
        <f>V10-AD10</f>
        <v>0</v>
      </c>
      <c r="O10" s="4">
        <f>R10/P10</f>
        <v>0.23622047244094488</v>
      </c>
      <c r="P10" s="1">
        <v>127</v>
      </c>
      <c r="Q10" s="1">
        <v>13</v>
      </c>
      <c r="R10" s="1">
        <v>30</v>
      </c>
      <c r="S10" s="1">
        <v>2</v>
      </c>
      <c r="T10" s="1">
        <v>12</v>
      </c>
      <c r="U10" s="1">
        <f>Q10+T10-S10</f>
        <v>23</v>
      </c>
      <c r="V10" s="1">
        <v>0</v>
      </c>
      <c r="W10" s="4">
        <f>Z10/X10</f>
        <v>0.175</v>
      </c>
      <c r="X10" s="1">
        <v>40</v>
      </c>
      <c r="Y10" s="1">
        <v>5</v>
      </c>
      <c r="Z10" s="1">
        <v>7</v>
      </c>
      <c r="AA10" s="1">
        <v>0</v>
      </c>
      <c r="AB10" s="1">
        <v>2</v>
      </c>
      <c r="AC10" s="1">
        <f>Y10+AB10-AA10</f>
        <v>7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255</v>
      </c>
      <c r="G11" s="11">
        <f t="shared" si="0"/>
        <v>0.26740947075208915</v>
      </c>
      <c r="H11" s="7">
        <f t="shared" si="1"/>
        <v>359</v>
      </c>
      <c r="I11" s="7">
        <f t="shared" si="1"/>
        <v>51</v>
      </c>
      <c r="J11" s="7">
        <f t="shared" si="1"/>
        <v>96</v>
      </c>
      <c r="K11" s="7">
        <f t="shared" si="1"/>
        <v>6</v>
      </c>
      <c r="L11" s="7">
        <f t="shared" si="1"/>
        <v>31</v>
      </c>
      <c r="M11" s="7">
        <f t="shared" si="7"/>
        <v>76</v>
      </c>
      <c r="N11" s="7">
        <f t="shared" si="2"/>
        <v>11</v>
      </c>
      <c r="O11" s="4">
        <f t="shared" si="3"/>
        <v>0.26740947075208915</v>
      </c>
      <c r="P11" s="1">
        <v>359</v>
      </c>
      <c r="Q11" s="1">
        <v>51</v>
      </c>
      <c r="R11" s="1">
        <v>96</v>
      </c>
      <c r="S11" s="1">
        <v>6</v>
      </c>
      <c r="T11" s="1">
        <v>31</v>
      </c>
      <c r="U11" s="1">
        <f t="shared" si="4"/>
        <v>76</v>
      </c>
      <c r="V11" s="1">
        <v>11</v>
      </c>
      <c r="W11" s="4" t="e">
        <f t="shared" si="5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0</v>
      </c>
    </row>
    <row r="12" spans="1:30" ht="15">
      <c r="A12" s="40">
        <v>5</v>
      </c>
      <c r="B12" s="41">
        <v>3</v>
      </c>
      <c r="C12" s="40" t="s">
        <v>51</v>
      </c>
      <c r="D12" s="40" t="s">
        <v>19</v>
      </c>
      <c r="E12" s="40"/>
      <c r="F12" s="39" t="s">
        <v>296</v>
      </c>
      <c r="G12" s="11">
        <f t="shared" si="0"/>
        <v>0.28205128205128205</v>
      </c>
      <c r="H12" s="7">
        <f t="shared" si="1"/>
        <v>78</v>
      </c>
      <c r="I12" s="7">
        <f t="shared" si="1"/>
        <v>9</v>
      </c>
      <c r="J12" s="7">
        <f t="shared" si="1"/>
        <v>22</v>
      </c>
      <c r="K12" s="7">
        <f t="shared" si="1"/>
        <v>5</v>
      </c>
      <c r="L12" s="7">
        <f t="shared" si="1"/>
        <v>11</v>
      </c>
      <c r="M12" s="7">
        <f t="shared" si="7"/>
        <v>15</v>
      </c>
      <c r="N12" s="7">
        <f t="shared" si="2"/>
        <v>0</v>
      </c>
      <c r="O12" s="4">
        <f t="shared" si="3"/>
        <v>0.28708133971291866</v>
      </c>
      <c r="P12" s="1">
        <v>418</v>
      </c>
      <c r="Q12" s="1">
        <v>57</v>
      </c>
      <c r="R12" s="1">
        <v>120</v>
      </c>
      <c r="S12" s="1">
        <v>24</v>
      </c>
      <c r="T12" s="1">
        <v>63</v>
      </c>
      <c r="U12" s="1">
        <f t="shared" si="4"/>
        <v>96</v>
      </c>
      <c r="V12" s="1">
        <v>1</v>
      </c>
      <c r="W12" s="4">
        <f t="shared" si="5"/>
        <v>0.28823529411764703</v>
      </c>
      <c r="X12" s="1">
        <v>340</v>
      </c>
      <c r="Y12" s="1">
        <v>48</v>
      </c>
      <c r="Z12" s="1">
        <v>98</v>
      </c>
      <c r="AA12" s="1">
        <v>19</v>
      </c>
      <c r="AB12" s="1">
        <v>52</v>
      </c>
      <c r="AC12" s="1">
        <f t="shared" si="6"/>
        <v>81</v>
      </c>
      <c r="AD12" s="1">
        <v>1</v>
      </c>
    </row>
    <row r="13" spans="1:30" ht="15">
      <c r="A13" s="40" t="s">
        <v>365</v>
      </c>
      <c r="B13" s="41">
        <v>3</v>
      </c>
      <c r="C13" s="40" t="s">
        <v>51</v>
      </c>
      <c r="D13" s="40" t="s">
        <v>19</v>
      </c>
      <c r="F13" s="39" t="s">
        <v>367</v>
      </c>
      <c r="G13" s="11">
        <f t="shared" si="0"/>
        <v>0.2838427947598253</v>
      </c>
      <c r="H13" s="7">
        <f t="shared" si="1"/>
        <v>229</v>
      </c>
      <c r="I13" s="7">
        <f t="shared" si="1"/>
        <v>22</v>
      </c>
      <c r="J13" s="7">
        <f t="shared" si="1"/>
        <v>65</v>
      </c>
      <c r="K13" s="7">
        <f t="shared" si="1"/>
        <v>1</v>
      </c>
      <c r="L13" s="7">
        <f t="shared" si="1"/>
        <v>15</v>
      </c>
      <c r="M13" s="7">
        <f t="shared" si="7"/>
        <v>36</v>
      </c>
      <c r="N13" s="7">
        <f t="shared" si="2"/>
        <v>17</v>
      </c>
      <c r="O13" s="4">
        <f t="shared" si="3"/>
        <v>0.27898550724637683</v>
      </c>
      <c r="P13" s="1">
        <v>276</v>
      </c>
      <c r="Q13" s="1">
        <v>27</v>
      </c>
      <c r="R13" s="1">
        <v>77</v>
      </c>
      <c r="S13" s="1">
        <v>1</v>
      </c>
      <c r="T13" s="1">
        <v>17</v>
      </c>
      <c r="U13" s="1">
        <f t="shared" si="4"/>
        <v>43</v>
      </c>
      <c r="V13" s="1">
        <v>27</v>
      </c>
      <c r="W13" s="4">
        <f t="shared" si="5"/>
        <v>0.2553191489361702</v>
      </c>
      <c r="X13" s="1">
        <v>47</v>
      </c>
      <c r="Y13" s="1">
        <v>5</v>
      </c>
      <c r="Z13" s="1">
        <v>12</v>
      </c>
      <c r="AA13" s="1">
        <v>0</v>
      </c>
      <c r="AB13" s="1">
        <v>2</v>
      </c>
      <c r="AC13" s="1">
        <f t="shared" si="6"/>
        <v>7</v>
      </c>
      <c r="AD13" s="1">
        <v>10</v>
      </c>
    </row>
    <row r="14" spans="1:30" ht="15">
      <c r="A14" s="40" t="s">
        <v>354</v>
      </c>
      <c r="B14" s="41">
        <v>3</v>
      </c>
      <c r="C14" s="40" t="s">
        <v>41</v>
      </c>
      <c r="D14" s="40" t="s">
        <v>19</v>
      </c>
      <c r="E14" s="7" t="s">
        <v>15</v>
      </c>
      <c r="F14" s="39" t="s">
        <v>348</v>
      </c>
      <c r="G14" s="11">
        <f t="shared" si="0"/>
        <v>0.2777777777777778</v>
      </c>
      <c r="H14" s="7">
        <f t="shared" si="1"/>
        <v>90</v>
      </c>
      <c r="I14" s="7">
        <f t="shared" si="1"/>
        <v>10</v>
      </c>
      <c r="J14" s="7">
        <f t="shared" si="1"/>
        <v>25</v>
      </c>
      <c r="K14" s="7">
        <f t="shared" si="1"/>
        <v>2</v>
      </c>
      <c r="L14" s="7">
        <f t="shared" si="1"/>
        <v>9</v>
      </c>
      <c r="M14" s="7">
        <f t="shared" si="7"/>
        <v>17</v>
      </c>
      <c r="N14" s="7">
        <f t="shared" si="2"/>
        <v>4</v>
      </c>
      <c r="O14" s="4">
        <f t="shared" si="3"/>
        <v>0.27075812274368233</v>
      </c>
      <c r="P14" s="1">
        <v>277</v>
      </c>
      <c r="Q14" s="1">
        <v>37</v>
      </c>
      <c r="R14" s="1">
        <v>75</v>
      </c>
      <c r="S14" s="1">
        <v>10</v>
      </c>
      <c r="T14" s="1">
        <v>37</v>
      </c>
      <c r="U14" s="1">
        <f t="shared" si="4"/>
        <v>64</v>
      </c>
      <c r="V14" s="1">
        <v>5</v>
      </c>
      <c r="W14" s="4">
        <f t="shared" si="5"/>
        <v>0.26737967914438504</v>
      </c>
      <c r="X14" s="1">
        <v>187</v>
      </c>
      <c r="Y14" s="1">
        <v>27</v>
      </c>
      <c r="Z14" s="1">
        <v>50</v>
      </c>
      <c r="AA14" s="1">
        <v>8</v>
      </c>
      <c r="AB14" s="1">
        <v>28</v>
      </c>
      <c r="AC14" s="1">
        <f t="shared" si="6"/>
        <v>47</v>
      </c>
      <c r="AD14" s="1">
        <v>1</v>
      </c>
    </row>
    <row r="15" spans="1:30" ht="15">
      <c r="A15" s="40"/>
      <c r="B15" s="41">
        <v>3</v>
      </c>
      <c r="C15" s="40" t="s">
        <v>51</v>
      </c>
      <c r="D15" s="40" t="s">
        <v>19</v>
      </c>
      <c r="E15" s="57"/>
      <c r="F15" s="39" t="s">
        <v>350</v>
      </c>
      <c r="G15" s="11">
        <f t="shared" si="0"/>
        <v>0.1875</v>
      </c>
      <c r="H15" s="7">
        <f t="shared" si="1"/>
        <v>16</v>
      </c>
      <c r="I15" s="7">
        <f t="shared" si="1"/>
        <v>2</v>
      </c>
      <c r="J15" s="7">
        <f t="shared" si="1"/>
        <v>3</v>
      </c>
      <c r="K15" s="7">
        <f t="shared" si="1"/>
        <v>0</v>
      </c>
      <c r="L15" s="7">
        <f t="shared" si="1"/>
        <v>0</v>
      </c>
      <c r="M15" s="7">
        <f>I15+L15-K15</f>
        <v>2</v>
      </c>
      <c r="N15" s="7">
        <f t="shared" si="2"/>
        <v>0</v>
      </c>
      <c r="O15" s="4">
        <f t="shared" si="3"/>
        <v>0.21739130434782608</v>
      </c>
      <c r="P15" s="1">
        <v>138</v>
      </c>
      <c r="Q15" s="1">
        <v>15</v>
      </c>
      <c r="R15" s="1">
        <v>30</v>
      </c>
      <c r="S15" s="1">
        <v>0</v>
      </c>
      <c r="T15" s="1">
        <v>6</v>
      </c>
      <c r="U15" s="1">
        <f t="shared" si="4"/>
        <v>21</v>
      </c>
      <c r="V15" s="1">
        <v>4</v>
      </c>
      <c r="W15" s="4">
        <f t="shared" si="5"/>
        <v>0.22131147540983606</v>
      </c>
      <c r="X15" s="1">
        <v>122</v>
      </c>
      <c r="Y15" s="1">
        <v>13</v>
      </c>
      <c r="Z15" s="1">
        <v>27</v>
      </c>
      <c r="AA15" s="1">
        <v>0</v>
      </c>
      <c r="AB15" s="1">
        <v>6</v>
      </c>
      <c r="AC15" s="1">
        <f t="shared" si="6"/>
        <v>19</v>
      </c>
      <c r="AD15" s="1">
        <v>4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260</v>
      </c>
      <c r="G16" s="11">
        <f t="shared" si="0"/>
        <v>0.26666666666666666</v>
      </c>
      <c r="H16" s="7">
        <f t="shared" si="1"/>
        <v>240</v>
      </c>
      <c r="I16" s="7">
        <f t="shared" si="1"/>
        <v>30</v>
      </c>
      <c r="J16" s="7">
        <f t="shared" si="1"/>
        <v>64</v>
      </c>
      <c r="K16" s="7">
        <f t="shared" si="1"/>
        <v>1</v>
      </c>
      <c r="L16" s="7">
        <f t="shared" si="1"/>
        <v>29</v>
      </c>
      <c r="M16" s="7">
        <f t="shared" si="7"/>
        <v>58</v>
      </c>
      <c r="N16" s="7">
        <f t="shared" si="2"/>
        <v>5</v>
      </c>
      <c r="O16" s="4">
        <f t="shared" si="3"/>
        <v>0.26666666666666666</v>
      </c>
      <c r="P16" s="1">
        <v>240</v>
      </c>
      <c r="Q16" s="1">
        <v>30</v>
      </c>
      <c r="R16" s="1">
        <v>64</v>
      </c>
      <c r="S16" s="1">
        <v>1</v>
      </c>
      <c r="T16" s="1">
        <v>29</v>
      </c>
      <c r="U16" s="1">
        <f t="shared" si="4"/>
        <v>58</v>
      </c>
      <c r="V16" s="1">
        <v>5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261</v>
      </c>
      <c r="G17" s="11">
        <f aca="true" t="shared" si="8" ref="G17:G26">J17/H17</f>
        <v>0.25666666666666665</v>
      </c>
      <c r="H17" s="7">
        <f aca="true" t="shared" si="9" ref="H17:L26">P17-X17</f>
        <v>300</v>
      </c>
      <c r="I17" s="7">
        <f t="shared" si="9"/>
        <v>41</v>
      </c>
      <c r="J17" s="7">
        <f t="shared" si="9"/>
        <v>77</v>
      </c>
      <c r="K17" s="7">
        <f t="shared" si="9"/>
        <v>12</v>
      </c>
      <c r="L17" s="7">
        <f t="shared" si="9"/>
        <v>40</v>
      </c>
      <c r="M17" s="7">
        <f aca="true" t="shared" si="10" ref="M17:M26">I17+L17-K17</f>
        <v>69</v>
      </c>
      <c r="N17" s="7">
        <f aca="true" t="shared" si="11" ref="N17:N26">V17-AD17</f>
        <v>1</v>
      </c>
      <c r="O17" s="4">
        <f aca="true" t="shared" si="12" ref="O17:O26">R17/P17</f>
        <v>0.25666666666666665</v>
      </c>
      <c r="P17" s="1">
        <v>300</v>
      </c>
      <c r="Q17" s="1">
        <v>41</v>
      </c>
      <c r="R17" s="1">
        <v>77</v>
      </c>
      <c r="S17" s="1">
        <v>12</v>
      </c>
      <c r="T17" s="1">
        <v>40</v>
      </c>
      <c r="U17" s="1">
        <f aca="true" t="shared" si="13" ref="U17:U26">Q17+T17-S17</f>
        <v>69</v>
      </c>
      <c r="V17" s="1">
        <v>1</v>
      </c>
      <c r="W17" s="4" t="e">
        <f aca="true" t="shared" si="14" ref="W17:W26"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5" ref="AC17:AC26">Y17+AB17-AA17</f>
        <v>0</v>
      </c>
      <c r="AD17" s="1">
        <v>0</v>
      </c>
    </row>
    <row r="18" spans="1:30" s="48" customFormat="1" ht="15">
      <c r="A18" s="42">
        <v>1</v>
      </c>
      <c r="B18" s="43">
        <v>2</v>
      </c>
      <c r="C18" s="42" t="s">
        <v>39</v>
      </c>
      <c r="D18" s="42" t="s">
        <v>19</v>
      </c>
      <c r="E18" s="42" t="s">
        <v>18</v>
      </c>
      <c r="F18" s="44" t="s">
        <v>329</v>
      </c>
      <c r="G18" s="50">
        <f t="shared" si="8"/>
        <v>0.33986928104575165</v>
      </c>
      <c r="H18" s="42">
        <f t="shared" si="9"/>
        <v>153</v>
      </c>
      <c r="I18" s="42">
        <f t="shared" si="9"/>
        <v>31</v>
      </c>
      <c r="J18" s="42">
        <f t="shared" si="9"/>
        <v>52</v>
      </c>
      <c r="K18" s="42">
        <f t="shared" si="9"/>
        <v>7</v>
      </c>
      <c r="L18" s="42">
        <f t="shared" si="9"/>
        <v>23</v>
      </c>
      <c r="M18" s="42">
        <f t="shared" si="10"/>
        <v>47</v>
      </c>
      <c r="N18" s="42">
        <f t="shared" si="11"/>
        <v>3</v>
      </c>
      <c r="O18" s="51">
        <f t="shared" si="12"/>
        <v>0.34256055363321797</v>
      </c>
      <c r="P18" s="48">
        <v>289</v>
      </c>
      <c r="Q18" s="48">
        <v>58</v>
      </c>
      <c r="R18" s="48">
        <v>99</v>
      </c>
      <c r="S18" s="48">
        <v>13</v>
      </c>
      <c r="T18" s="48">
        <v>45</v>
      </c>
      <c r="U18" s="48">
        <f t="shared" si="13"/>
        <v>90</v>
      </c>
      <c r="V18" s="48">
        <v>5</v>
      </c>
      <c r="W18" s="51">
        <f t="shared" si="14"/>
        <v>0.34558823529411764</v>
      </c>
      <c r="X18" s="48">
        <v>136</v>
      </c>
      <c r="Y18" s="48">
        <v>27</v>
      </c>
      <c r="Z18" s="48">
        <v>47</v>
      </c>
      <c r="AA18" s="48">
        <v>6</v>
      </c>
      <c r="AB18" s="48">
        <v>22</v>
      </c>
      <c r="AC18" s="48">
        <f t="shared" si="15"/>
        <v>43</v>
      </c>
      <c r="AD18" s="48">
        <v>2</v>
      </c>
    </row>
    <row r="19" spans="1:30" s="48" customFormat="1" ht="15">
      <c r="A19" s="42">
        <v>9</v>
      </c>
      <c r="B19" s="43">
        <v>3</v>
      </c>
      <c r="C19" s="42" t="s">
        <v>58</v>
      </c>
      <c r="D19" s="42" t="s">
        <v>18</v>
      </c>
      <c r="E19" s="42"/>
      <c r="F19" s="44" t="s">
        <v>254</v>
      </c>
      <c r="G19" s="50">
        <f>J19/H19</f>
        <v>0.2656826568265683</v>
      </c>
      <c r="H19" s="42">
        <f t="shared" si="9"/>
        <v>271</v>
      </c>
      <c r="I19" s="42">
        <f t="shared" si="9"/>
        <v>40</v>
      </c>
      <c r="J19" s="42">
        <f t="shared" si="9"/>
        <v>72</v>
      </c>
      <c r="K19" s="42">
        <f t="shared" si="9"/>
        <v>6</v>
      </c>
      <c r="L19" s="42">
        <f t="shared" si="9"/>
        <v>35</v>
      </c>
      <c r="M19" s="42">
        <f>I19+L19-K19</f>
        <v>69</v>
      </c>
      <c r="N19" s="42">
        <f t="shared" si="11"/>
        <v>1</v>
      </c>
      <c r="O19" s="51">
        <f t="shared" si="12"/>
        <v>0.2656826568265683</v>
      </c>
      <c r="P19" s="48">
        <v>271</v>
      </c>
      <c r="Q19" s="48">
        <v>40</v>
      </c>
      <c r="R19" s="48">
        <v>72</v>
      </c>
      <c r="S19" s="48">
        <v>6</v>
      </c>
      <c r="T19" s="48">
        <v>35</v>
      </c>
      <c r="U19" s="48">
        <f t="shared" si="13"/>
        <v>69</v>
      </c>
      <c r="V19" s="48">
        <v>1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25</v>
      </c>
      <c r="B20" s="43">
        <v>3</v>
      </c>
      <c r="C20" s="42" t="s">
        <v>43</v>
      </c>
      <c r="D20" s="42" t="s">
        <v>19</v>
      </c>
      <c r="E20" s="42"/>
      <c r="F20" s="44" t="s">
        <v>258</v>
      </c>
      <c r="G20" s="50">
        <f>J20/H20</f>
        <v>0.26586102719033233</v>
      </c>
      <c r="H20" s="42">
        <f aca="true" t="shared" si="16" ref="H20:L21">P20-X20</f>
        <v>331</v>
      </c>
      <c r="I20" s="42">
        <f t="shared" si="16"/>
        <v>53</v>
      </c>
      <c r="J20" s="42">
        <f t="shared" si="16"/>
        <v>88</v>
      </c>
      <c r="K20" s="42">
        <f t="shared" si="16"/>
        <v>14</v>
      </c>
      <c r="L20" s="42">
        <f t="shared" si="16"/>
        <v>57</v>
      </c>
      <c r="M20" s="42">
        <f>I20+L20-K20</f>
        <v>96</v>
      </c>
      <c r="N20" s="42">
        <f>V20-AD20</f>
        <v>9</v>
      </c>
      <c r="O20" s="51">
        <f>R20/P20</f>
        <v>0.26586102719033233</v>
      </c>
      <c r="P20" s="48">
        <v>331</v>
      </c>
      <c r="Q20" s="48">
        <v>53</v>
      </c>
      <c r="R20" s="48">
        <v>88</v>
      </c>
      <c r="S20" s="48">
        <v>14</v>
      </c>
      <c r="T20" s="48">
        <v>57</v>
      </c>
      <c r="U20" s="48">
        <f>Q20+T20-S20</f>
        <v>96</v>
      </c>
      <c r="V20" s="48">
        <v>9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">
      <c r="A21" s="42">
        <v>14</v>
      </c>
      <c r="B21" s="43">
        <v>3</v>
      </c>
      <c r="C21" s="42" t="s">
        <v>41</v>
      </c>
      <c r="D21" s="42" t="s">
        <v>19</v>
      </c>
      <c r="E21" s="42"/>
      <c r="F21" s="44" t="s">
        <v>259</v>
      </c>
      <c r="G21" s="50">
        <f>J21/H21</f>
        <v>0.2476780185758514</v>
      </c>
      <c r="H21" s="42">
        <f t="shared" si="16"/>
        <v>323</v>
      </c>
      <c r="I21" s="42">
        <f t="shared" si="16"/>
        <v>49</v>
      </c>
      <c r="J21" s="42">
        <f t="shared" si="16"/>
        <v>80</v>
      </c>
      <c r="K21" s="42">
        <f t="shared" si="16"/>
        <v>15</v>
      </c>
      <c r="L21" s="42">
        <f t="shared" si="16"/>
        <v>47</v>
      </c>
      <c r="M21" s="42">
        <f>I21+L21-K21</f>
        <v>81</v>
      </c>
      <c r="N21" s="42">
        <f>V21-AD21</f>
        <v>8</v>
      </c>
      <c r="O21" s="51">
        <f>R21/P21</f>
        <v>0.2476780185758514</v>
      </c>
      <c r="P21" s="48">
        <v>323</v>
      </c>
      <c r="Q21" s="48">
        <v>49</v>
      </c>
      <c r="R21" s="48">
        <v>80</v>
      </c>
      <c r="S21" s="48">
        <v>15</v>
      </c>
      <c r="T21" s="48">
        <v>47</v>
      </c>
      <c r="U21" s="48">
        <f>Q21+T21-S21</f>
        <v>81</v>
      </c>
      <c r="V21" s="48">
        <v>8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 t="s">
        <v>354</v>
      </c>
      <c r="B22" s="43">
        <v>3</v>
      </c>
      <c r="C22" s="42" t="s">
        <v>52</v>
      </c>
      <c r="D22" s="42" t="s">
        <v>19</v>
      </c>
      <c r="F22" s="44" t="s">
        <v>274</v>
      </c>
      <c r="G22" s="50">
        <f t="shared" si="8"/>
        <v>0.15384615384615385</v>
      </c>
      <c r="H22" s="42">
        <f t="shared" si="9"/>
        <v>13</v>
      </c>
      <c r="I22" s="42">
        <f t="shared" si="9"/>
        <v>1</v>
      </c>
      <c r="J22" s="42">
        <f t="shared" si="9"/>
        <v>2</v>
      </c>
      <c r="K22" s="42">
        <f t="shared" si="9"/>
        <v>0</v>
      </c>
      <c r="L22" s="42">
        <f t="shared" si="9"/>
        <v>1</v>
      </c>
      <c r="M22" s="42">
        <f t="shared" si="10"/>
        <v>2</v>
      </c>
      <c r="N22" s="42">
        <f t="shared" si="11"/>
        <v>0</v>
      </c>
      <c r="O22" s="51">
        <f t="shared" si="12"/>
        <v>0.14634146341463414</v>
      </c>
      <c r="P22" s="48">
        <v>41</v>
      </c>
      <c r="Q22" s="48">
        <v>4</v>
      </c>
      <c r="R22" s="48">
        <v>6</v>
      </c>
      <c r="S22" s="48">
        <v>1</v>
      </c>
      <c r="T22" s="48">
        <v>4</v>
      </c>
      <c r="U22" s="48">
        <f t="shared" si="13"/>
        <v>7</v>
      </c>
      <c r="V22" s="48">
        <v>0</v>
      </c>
      <c r="W22" s="51">
        <f t="shared" si="14"/>
        <v>0.14285714285714285</v>
      </c>
      <c r="X22" s="48">
        <v>28</v>
      </c>
      <c r="Y22" s="48">
        <v>3</v>
      </c>
      <c r="Z22" s="48">
        <v>4</v>
      </c>
      <c r="AA22" s="48">
        <v>1</v>
      </c>
      <c r="AB22" s="48">
        <v>3</v>
      </c>
      <c r="AC22" s="48">
        <f t="shared" si="15"/>
        <v>5</v>
      </c>
      <c r="AD22" s="48">
        <v>0</v>
      </c>
    </row>
    <row r="23" spans="1:30" s="48" customFormat="1" ht="15">
      <c r="A23" s="42">
        <v>8</v>
      </c>
      <c r="B23" s="43">
        <v>3</v>
      </c>
      <c r="C23" s="42" t="s">
        <v>40</v>
      </c>
      <c r="D23" s="42" t="s">
        <v>16</v>
      </c>
      <c r="E23" s="42"/>
      <c r="F23" s="44" t="s">
        <v>253</v>
      </c>
      <c r="G23" s="50">
        <f t="shared" si="8"/>
        <v>0.25252525252525254</v>
      </c>
      <c r="H23" s="42">
        <f t="shared" si="9"/>
        <v>99</v>
      </c>
      <c r="I23" s="42">
        <f t="shared" si="9"/>
        <v>12</v>
      </c>
      <c r="J23" s="42">
        <f t="shared" si="9"/>
        <v>25</v>
      </c>
      <c r="K23" s="42">
        <f t="shared" si="9"/>
        <v>0</v>
      </c>
      <c r="L23" s="42">
        <f t="shared" si="9"/>
        <v>6</v>
      </c>
      <c r="M23" s="42">
        <f t="shared" si="10"/>
        <v>18</v>
      </c>
      <c r="N23" s="42">
        <f t="shared" si="11"/>
        <v>5</v>
      </c>
      <c r="O23" s="51">
        <f t="shared" si="12"/>
        <v>0.25252525252525254</v>
      </c>
      <c r="P23" s="48">
        <v>99</v>
      </c>
      <c r="Q23" s="48">
        <v>12</v>
      </c>
      <c r="R23" s="48">
        <v>25</v>
      </c>
      <c r="S23" s="48">
        <v>0</v>
      </c>
      <c r="T23" s="48">
        <v>6</v>
      </c>
      <c r="U23" s="48">
        <f t="shared" si="13"/>
        <v>18</v>
      </c>
      <c r="V23" s="48">
        <v>5</v>
      </c>
      <c r="W23" s="51" t="e">
        <f t="shared" si="14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5"/>
        <v>0</v>
      </c>
      <c r="AD23" s="48">
        <v>0</v>
      </c>
    </row>
    <row r="24" spans="1:30" s="48" customFormat="1" ht="15">
      <c r="A24" s="42">
        <v>19</v>
      </c>
      <c r="B24" s="43">
        <v>2</v>
      </c>
      <c r="C24" s="42" t="s">
        <v>64</v>
      </c>
      <c r="D24" s="42" t="s">
        <v>19</v>
      </c>
      <c r="E24" s="42"/>
      <c r="F24" s="44" t="s">
        <v>256</v>
      </c>
      <c r="G24" s="50">
        <f t="shared" si="8"/>
        <v>0.24456521739130435</v>
      </c>
      <c r="H24" s="42">
        <f aca="true" t="shared" si="17" ref="H24:L25">P24-X24</f>
        <v>184</v>
      </c>
      <c r="I24" s="42">
        <f t="shared" si="17"/>
        <v>21</v>
      </c>
      <c r="J24" s="42">
        <f t="shared" si="17"/>
        <v>45</v>
      </c>
      <c r="K24" s="42">
        <f t="shared" si="17"/>
        <v>7</v>
      </c>
      <c r="L24" s="42">
        <f t="shared" si="17"/>
        <v>32</v>
      </c>
      <c r="M24" s="42">
        <f t="shared" si="10"/>
        <v>46</v>
      </c>
      <c r="N24" s="42">
        <f t="shared" si="11"/>
        <v>0</v>
      </c>
      <c r="O24" s="51">
        <f t="shared" si="12"/>
        <v>0.24456521739130435</v>
      </c>
      <c r="P24" s="48">
        <v>184</v>
      </c>
      <c r="Q24" s="48">
        <v>21</v>
      </c>
      <c r="R24" s="48">
        <v>45</v>
      </c>
      <c r="S24" s="48">
        <v>7</v>
      </c>
      <c r="T24" s="48">
        <v>32</v>
      </c>
      <c r="U24" s="48">
        <f t="shared" si="13"/>
        <v>46</v>
      </c>
      <c r="V24" s="48">
        <v>0</v>
      </c>
      <c r="W24" s="51" t="e">
        <f t="shared" si="14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5"/>
        <v>0</v>
      </c>
      <c r="AD24" s="48">
        <v>0</v>
      </c>
    </row>
    <row r="25" spans="1:30" s="48" customFormat="1" ht="15">
      <c r="A25" s="42">
        <v>13</v>
      </c>
      <c r="B25" s="43">
        <v>2</v>
      </c>
      <c r="C25" s="42" t="s">
        <v>44</v>
      </c>
      <c r="D25" s="42" t="s">
        <v>15</v>
      </c>
      <c r="E25" s="42"/>
      <c r="F25" s="44" t="s">
        <v>250</v>
      </c>
      <c r="G25" s="50">
        <f t="shared" si="8"/>
        <v>0.3053435114503817</v>
      </c>
      <c r="H25" s="42">
        <f t="shared" si="17"/>
        <v>131</v>
      </c>
      <c r="I25" s="42">
        <f t="shared" si="17"/>
        <v>18</v>
      </c>
      <c r="J25" s="42">
        <f t="shared" si="17"/>
        <v>40</v>
      </c>
      <c r="K25" s="42">
        <f t="shared" si="17"/>
        <v>4</v>
      </c>
      <c r="L25" s="42">
        <f t="shared" si="17"/>
        <v>21</v>
      </c>
      <c r="M25" s="42">
        <f t="shared" si="10"/>
        <v>35</v>
      </c>
      <c r="N25" s="42">
        <f t="shared" si="11"/>
        <v>3</v>
      </c>
      <c r="O25" s="51">
        <f t="shared" si="12"/>
        <v>0.3053435114503817</v>
      </c>
      <c r="P25" s="48">
        <v>131</v>
      </c>
      <c r="Q25" s="48">
        <v>18</v>
      </c>
      <c r="R25" s="48">
        <v>40</v>
      </c>
      <c r="S25" s="48">
        <v>4</v>
      </c>
      <c r="T25" s="48">
        <v>21</v>
      </c>
      <c r="U25" s="48">
        <f t="shared" si="13"/>
        <v>35</v>
      </c>
      <c r="V25" s="48">
        <v>3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.75" thickBot="1">
      <c r="A26" s="42">
        <v>10</v>
      </c>
      <c r="B26" s="43">
        <v>2</v>
      </c>
      <c r="C26" s="42" t="s">
        <v>64</v>
      </c>
      <c r="D26" s="42" t="s">
        <v>19</v>
      </c>
      <c r="E26" s="42"/>
      <c r="F26" s="44" t="s">
        <v>257</v>
      </c>
      <c r="G26" s="50">
        <f t="shared" si="8"/>
        <v>0.2328767123287671</v>
      </c>
      <c r="H26" s="42">
        <f t="shared" si="9"/>
        <v>73</v>
      </c>
      <c r="I26" s="42">
        <f t="shared" si="9"/>
        <v>10</v>
      </c>
      <c r="J26" s="42">
        <f t="shared" si="9"/>
        <v>17</v>
      </c>
      <c r="K26" s="42">
        <f t="shared" si="9"/>
        <v>2</v>
      </c>
      <c r="L26" s="42">
        <f t="shared" si="9"/>
        <v>5</v>
      </c>
      <c r="M26" s="42">
        <f t="shared" si="10"/>
        <v>13</v>
      </c>
      <c r="N26" s="42">
        <f t="shared" si="11"/>
        <v>1</v>
      </c>
      <c r="O26" s="51">
        <f t="shared" si="12"/>
        <v>0.2328767123287671</v>
      </c>
      <c r="P26" s="48">
        <v>73</v>
      </c>
      <c r="Q26" s="48">
        <v>10</v>
      </c>
      <c r="R26" s="48">
        <v>17</v>
      </c>
      <c r="S26" s="48">
        <v>2</v>
      </c>
      <c r="T26" s="48">
        <v>5</v>
      </c>
      <c r="U26" s="48">
        <f t="shared" si="13"/>
        <v>13</v>
      </c>
      <c r="V26" s="48">
        <v>1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14" ht="15.75" thickBot="1">
      <c r="A27" s="7">
        <f>SUM(A4:A26)</f>
        <v>191</v>
      </c>
      <c r="B27" s="7"/>
      <c r="C27" s="7"/>
      <c r="D27" s="7"/>
      <c r="E27" s="7"/>
      <c r="F27" s="10"/>
      <c r="G27" s="14">
        <f>J27/H27</f>
        <v>0.26418520199727646</v>
      </c>
      <c r="H27" s="15">
        <f aca="true" t="shared" si="18" ref="H27:N27">SUM(H4:H26)</f>
        <v>4406</v>
      </c>
      <c r="I27" s="15">
        <f t="shared" si="18"/>
        <v>570</v>
      </c>
      <c r="J27" s="15">
        <f t="shared" si="18"/>
        <v>1164</v>
      </c>
      <c r="K27" s="15">
        <f t="shared" si="18"/>
        <v>123</v>
      </c>
      <c r="L27" s="15">
        <f t="shared" si="18"/>
        <v>537</v>
      </c>
      <c r="M27" s="15">
        <f t="shared" si="18"/>
        <v>984</v>
      </c>
      <c r="N27" s="16">
        <f t="shared" si="18"/>
        <v>81</v>
      </c>
    </row>
    <row r="28" spans="1:14" ht="15">
      <c r="A28" s="7"/>
      <c r="B28" s="7"/>
      <c r="C28" s="7"/>
      <c r="D28" s="7"/>
      <c r="E28" s="7"/>
      <c r="F28" s="10"/>
      <c r="G28" s="7"/>
      <c r="H28" s="7"/>
      <c r="I28" s="7"/>
      <c r="J28" s="7"/>
      <c r="K28" s="7"/>
      <c r="L28" s="7"/>
      <c r="M28" s="7"/>
      <c r="N28" s="7"/>
    </row>
    <row r="29" spans="1:30" s="3" customFormat="1" ht="14.25">
      <c r="A29" s="8" t="s">
        <v>0</v>
      </c>
      <c r="B29" s="8" t="s">
        <v>30</v>
      </c>
      <c r="C29" s="8" t="s">
        <v>38</v>
      </c>
      <c r="D29" s="8"/>
      <c r="E29" s="8"/>
      <c r="F29" s="9" t="s">
        <v>3</v>
      </c>
      <c r="G29" s="8" t="s">
        <v>21</v>
      </c>
      <c r="H29" s="8" t="s">
        <v>22</v>
      </c>
      <c r="I29" s="8" t="s">
        <v>23</v>
      </c>
      <c r="J29" s="8" t="s">
        <v>24</v>
      </c>
      <c r="K29" s="8" t="s">
        <v>25</v>
      </c>
      <c r="L29" s="8" t="s">
        <v>7</v>
      </c>
      <c r="M29" s="8" t="s">
        <v>26</v>
      </c>
      <c r="N29" s="8" t="s">
        <v>27</v>
      </c>
      <c r="O29" s="3" t="s">
        <v>21</v>
      </c>
      <c r="P29" s="3" t="s">
        <v>22</v>
      </c>
      <c r="Q29" s="3" t="s">
        <v>23</v>
      </c>
      <c r="R29" s="3" t="s">
        <v>24</v>
      </c>
      <c r="S29" s="3" t="s">
        <v>25</v>
      </c>
      <c r="T29" s="3" t="s">
        <v>7</v>
      </c>
      <c r="U29" s="3" t="s">
        <v>26</v>
      </c>
      <c r="V29" s="3" t="s">
        <v>27</v>
      </c>
      <c r="W29" s="3" t="s">
        <v>21</v>
      </c>
      <c r="X29" s="3" t="s">
        <v>22</v>
      </c>
      <c r="Y29" s="3" t="s">
        <v>23</v>
      </c>
      <c r="Z29" s="3" t="s">
        <v>24</v>
      </c>
      <c r="AA29" s="3" t="s">
        <v>25</v>
      </c>
      <c r="AB29" s="3" t="s">
        <v>7</v>
      </c>
      <c r="AC29" s="3" t="s">
        <v>26</v>
      </c>
      <c r="AD29" s="3" t="s">
        <v>27</v>
      </c>
    </row>
    <row r="30" spans="1:30" ht="15">
      <c r="A30" s="40">
        <v>2</v>
      </c>
      <c r="B30" s="41">
        <v>2</v>
      </c>
      <c r="C30" s="40" t="s">
        <v>39</v>
      </c>
      <c r="D30" s="40">
        <v>1</v>
      </c>
      <c r="E30" s="40"/>
      <c r="F30" s="39" t="s">
        <v>262</v>
      </c>
      <c r="G30" s="12">
        <f aca="true" t="shared" si="19" ref="G30:G47">M30/K30*9</f>
        <v>3.7659574468085104</v>
      </c>
      <c r="H30" s="12">
        <f aca="true" t="shared" si="20" ref="H30:H47">(L30+N30)/K30</f>
        <v>1.49645390070922</v>
      </c>
      <c r="I30" s="7">
        <f aca="true" t="shared" si="21" ref="I30:N37">Q30-Y30</f>
        <v>10</v>
      </c>
      <c r="J30" s="7">
        <f t="shared" si="21"/>
        <v>0</v>
      </c>
      <c r="K30" s="13">
        <f t="shared" si="21"/>
        <v>141</v>
      </c>
      <c r="L30" s="7">
        <f t="shared" si="21"/>
        <v>154</v>
      </c>
      <c r="M30" s="7">
        <f t="shared" si="21"/>
        <v>59</v>
      </c>
      <c r="N30" s="7">
        <f t="shared" si="21"/>
        <v>57</v>
      </c>
      <c r="O30" s="5">
        <f aca="true" t="shared" si="22" ref="O30:O37">U30/S30*9</f>
        <v>3.7659574468085104</v>
      </c>
      <c r="P30" s="5">
        <f aca="true" t="shared" si="23" ref="P30:P37">(T30+V30)/S30</f>
        <v>1.49645390070922</v>
      </c>
      <c r="Q30" s="1">
        <v>10</v>
      </c>
      <c r="R30" s="1">
        <v>0</v>
      </c>
      <c r="S30" s="34">
        <v>141</v>
      </c>
      <c r="T30" s="1">
        <v>154</v>
      </c>
      <c r="U30" s="1">
        <v>59</v>
      </c>
      <c r="V30" s="1">
        <v>57</v>
      </c>
      <c r="W30" s="5" t="e">
        <f aca="true" t="shared" si="24" ref="W30:W37">AC30/AA30*9</f>
        <v>#DIV/0!</v>
      </c>
      <c r="X30" s="5" t="e">
        <f aca="true" t="shared" si="25" ref="X30:X37"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19</v>
      </c>
      <c r="B31" s="41">
        <v>2</v>
      </c>
      <c r="C31" s="40" t="s">
        <v>64</v>
      </c>
      <c r="D31" s="40">
        <v>2</v>
      </c>
      <c r="E31" s="40"/>
      <c r="F31" s="39" t="s">
        <v>263</v>
      </c>
      <c r="G31" s="12">
        <f t="shared" si="19"/>
        <v>3.306122448979592</v>
      </c>
      <c r="H31" s="12">
        <f t="shared" si="20"/>
        <v>1.0408163265306123</v>
      </c>
      <c r="I31" s="7">
        <f t="shared" si="21"/>
        <v>1</v>
      </c>
      <c r="J31" s="7">
        <f t="shared" si="21"/>
        <v>27</v>
      </c>
      <c r="K31" s="13">
        <f t="shared" si="21"/>
        <v>49</v>
      </c>
      <c r="L31" s="7">
        <f t="shared" si="21"/>
        <v>40</v>
      </c>
      <c r="M31" s="7">
        <f t="shared" si="21"/>
        <v>18</v>
      </c>
      <c r="N31" s="7">
        <f t="shared" si="21"/>
        <v>11</v>
      </c>
      <c r="O31" s="5">
        <f t="shared" si="22"/>
        <v>3.306122448979592</v>
      </c>
      <c r="P31" s="5">
        <f t="shared" si="23"/>
        <v>1.0408163265306123</v>
      </c>
      <c r="Q31" s="1">
        <v>1</v>
      </c>
      <c r="R31" s="1">
        <v>27</v>
      </c>
      <c r="S31" s="34">
        <v>49</v>
      </c>
      <c r="T31" s="1">
        <v>40</v>
      </c>
      <c r="U31" s="1">
        <v>18</v>
      </c>
      <c r="V31" s="1">
        <v>11</v>
      </c>
      <c r="W31" s="5" t="e">
        <f t="shared" si="24"/>
        <v>#DIV/0!</v>
      </c>
      <c r="X31" s="5" t="e">
        <f t="shared" si="2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17</v>
      </c>
      <c r="B32" s="41">
        <v>3</v>
      </c>
      <c r="C32" s="40" t="s">
        <v>43</v>
      </c>
      <c r="D32" s="40">
        <v>3</v>
      </c>
      <c r="E32" s="40"/>
      <c r="F32" s="39" t="s">
        <v>264</v>
      </c>
      <c r="G32" s="12">
        <f t="shared" si="19"/>
        <v>3.6038135593220337</v>
      </c>
      <c r="H32" s="12">
        <f t="shared" si="20"/>
        <v>1.2394067796610169</v>
      </c>
      <c r="I32" s="7">
        <f t="shared" si="21"/>
        <v>15</v>
      </c>
      <c r="J32" s="7">
        <f t="shared" si="21"/>
        <v>0</v>
      </c>
      <c r="K32" s="13">
        <f t="shared" si="21"/>
        <v>157.33333333333334</v>
      </c>
      <c r="L32" s="7">
        <f t="shared" si="21"/>
        <v>145</v>
      </c>
      <c r="M32" s="7">
        <f t="shared" si="21"/>
        <v>63</v>
      </c>
      <c r="N32" s="7">
        <f t="shared" si="21"/>
        <v>50</v>
      </c>
      <c r="O32" s="5">
        <f t="shared" si="22"/>
        <v>3.6038135593220337</v>
      </c>
      <c r="P32" s="5">
        <f t="shared" si="23"/>
        <v>1.2394067796610169</v>
      </c>
      <c r="Q32" s="1">
        <v>15</v>
      </c>
      <c r="R32" s="1">
        <v>0</v>
      </c>
      <c r="S32" s="34">
        <v>157.33333333333334</v>
      </c>
      <c r="T32" s="1">
        <v>145</v>
      </c>
      <c r="U32" s="1">
        <v>63</v>
      </c>
      <c r="V32" s="1">
        <v>50</v>
      </c>
      <c r="W32" s="5" t="e">
        <f t="shared" si="24"/>
        <v>#DIV/0!</v>
      </c>
      <c r="X32" s="5" t="e">
        <f t="shared" si="25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 t="s">
        <v>354</v>
      </c>
      <c r="B33" s="41">
        <v>3</v>
      </c>
      <c r="C33" s="40" t="s">
        <v>52</v>
      </c>
      <c r="D33" s="40">
        <v>4</v>
      </c>
      <c r="E33" s="40"/>
      <c r="F33" s="39" t="s">
        <v>310</v>
      </c>
      <c r="G33" s="12">
        <f t="shared" si="19"/>
        <v>45</v>
      </c>
      <c r="H33" s="12">
        <f t="shared" si="20"/>
        <v>7</v>
      </c>
      <c r="I33" s="7">
        <f t="shared" si="21"/>
        <v>0</v>
      </c>
      <c r="J33" s="7">
        <f t="shared" si="21"/>
        <v>0</v>
      </c>
      <c r="K33" s="13">
        <f t="shared" si="21"/>
        <v>1</v>
      </c>
      <c r="L33" s="7">
        <f t="shared" si="21"/>
        <v>3</v>
      </c>
      <c r="M33" s="7">
        <f t="shared" si="21"/>
        <v>5</v>
      </c>
      <c r="N33" s="7">
        <f t="shared" si="21"/>
        <v>4</v>
      </c>
      <c r="O33" s="5">
        <f t="shared" si="22"/>
        <v>6</v>
      </c>
      <c r="P33" s="5">
        <f t="shared" si="23"/>
        <v>1.4444444444444444</v>
      </c>
      <c r="Q33" s="1">
        <v>2</v>
      </c>
      <c r="R33" s="1">
        <v>0</v>
      </c>
      <c r="S33" s="34">
        <v>27</v>
      </c>
      <c r="T33" s="1">
        <v>28</v>
      </c>
      <c r="U33" s="1">
        <v>18</v>
      </c>
      <c r="V33" s="1">
        <v>11</v>
      </c>
      <c r="W33" s="5">
        <f t="shared" si="24"/>
        <v>4.5</v>
      </c>
      <c r="X33" s="5">
        <f t="shared" si="25"/>
        <v>1.2307692307692308</v>
      </c>
      <c r="Y33" s="1">
        <v>2</v>
      </c>
      <c r="Z33" s="1">
        <v>0</v>
      </c>
      <c r="AA33" s="1">
        <v>26</v>
      </c>
      <c r="AB33" s="1">
        <v>25</v>
      </c>
      <c r="AC33" s="1">
        <v>13</v>
      </c>
      <c r="AD33" s="1">
        <v>7</v>
      </c>
    </row>
    <row r="34" spans="1:30" ht="15">
      <c r="A34" s="40">
        <v>13</v>
      </c>
      <c r="B34" s="41">
        <v>3</v>
      </c>
      <c r="C34" s="40" t="s">
        <v>64</v>
      </c>
      <c r="D34" s="40">
        <v>5</v>
      </c>
      <c r="E34" s="40"/>
      <c r="F34" s="39" t="s">
        <v>340</v>
      </c>
      <c r="G34" s="12">
        <f t="shared" si="19"/>
        <v>4.81090909090909</v>
      </c>
      <c r="H34" s="12">
        <f t="shared" si="20"/>
        <v>1.407272727272727</v>
      </c>
      <c r="I34" s="7">
        <f t="shared" si="21"/>
        <v>6</v>
      </c>
      <c r="J34" s="7">
        <f t="shared" si="21"/>
        <v>0</v>
      </c>
      <c r="K34" s="13">
        <f t="shared" si="21"/>
        <v>91.66666666666669</v>
      </c>
      <c r="L34" s="7">
        <f t="shared" si="21"/>
        <v>103</v>
      </c>
      <c r="M34" s="7">
        <f t="shared" si="21"/>
        <v>49</v>
      </c>
      <c r="N34" s="7">
        <f t="shared" si="21"/>
        <v>26</v>
      </c>
      <c r="O34" s="5">
        <f t="shared" si="22"/>
        <v>4.703619909502262</v>
      </c>
      <c r="P34" s="5">
        <f t="shared" si="23"/>
        <v>1.432126696832579</v>
      </c>
      <c r="Q34" s="1">
        <v>10</v>
      </c>
      <c r="R34" s="1">
        <v>0</v>
      </c>
      <c r="S34" s="34">
        <v>147.33333333333334</v>
      </c>
      <c r="T34" s="1">
        <v>171</v>
      </c>
      <c r="U34" s="1">
        <v>77</v>
      </c>
      <c r="V34" s="1">
        <v>40</v>
      </c>
      <c r="W34" s="5">
        <f t="shared" si="24"/>
        <v>4.526946107784431</v>
      </c>
      <c r="X34" s="5">
        <f t="shared" si="25"/>
        <v>1.473053892215569</v>
      </c>
      <c r="Y34" s="1">
        <v>4</v>
      </c>
      <c r="Z34" s="1">
        <v>0</v>
      </c>
      <c r="AA34" s="34">
        <v>55.666666666666664</v>
      </c>
      <c r="AB34" s="1">
        <v>68</v>
      </c>
      <c r="AC34" s="1">
        <v>28</v>
      </c>
      <c r="AD34" s="1">
        <v>14</v>
      </c>
    </row>
    <row r="35" spans="1:30" ht="15">
      <c r="A35" s="40">
        <v>3</v>
      </c>
      <c r="B35" s="41">
        <v>3</v>
      </c>
      <c r="C35" s="40" t="s">
        <v>44</v>
      </c>
      <c r="D35" s="40">
        <v>6</v>
      </c>
      <c r="E35" s="40"/>
      <c r="F35" s="39" t="s">
        <v>302</v>
      </c>
      <c r="G35" s="12">
        <f t="shared" si="19"/>
        <v>3.857142857142858</v>
      </c>
      <c r="H35" s="12">
        <f t="shared" si="20"/>
        <v>1.4571428571428575</v>
      </c>
      <c r="I35" s="7">
        <f t="shared" si="21"/>
        <v>1</v>
      </c>
      <c r="J35" s="7">
        <f t="shared" si="21"/>
        <v>0</v>
      </c>
      <c r="K35" s="13">
        <f t="shared" si="21"/>
        <v>11.666666666666664</v>
      </c>
      <c r="L35" s="7">
        <f t="shared" si="21"/>
        <v>13</v>
      </c>
      <c r="M35" s="7">
        <f t="shared" si="21"/>
        <v>5</v>
      </c>
      <c r="N35" s="7">
        <f t="shared" si="21"/>
        <v>4</v>
      </c>
      <c r="O35" s="5">
        <f t="shared" si="22"/>
        <v>1.0558659217877095</v>
      </c>
      <c r="P35" s="5">
        <f t="shared" si="23"/>
        <v>0.9385474860335196</v>
      </c>
      <c r="Q35" s="1">
        <v>1</v>
      </c>
      <c r="R35" s="1">
        <v>2</v>
      </c>
      <c r="S35" s="34">
        <v>59.666666666666664</v>
      </c>
      <c r="T35" s="1">
        <v>40</v>
      </c>
      <c r="U35" s="1">
        <v>7</v>
      </c>
      <c r="V35" s="1">
        <v>16</v>
      </c>
      <c r="W35" s="5">
        <f t="shared" si="24"/>
        <v>0.375</v>
      </c>
      <c r="X35" s="5">
        <f t="shared" si="25"/>
        <v>0.8125</v>
      </c>
      <c r="Y35" s="1">
        <v>0</v>
      </c>
      <c r="Z35" s="1">
        <v>2</v>
      </c>
      <c r="AA35" s="34">
        <v>48</v>
      </c>
      <c r="AB35" s="1">
        <v>27</v>
      </c>
      <c r="AC35" s="1">
        <v>2</v>
      </c>
      <c r="AD35" s="1">
        <v>12</v>
      </c>
    </row>
    <row r="36" spans="1:30" ht="15">
      <c r="A36" s="40">
        <v>19</v>
      </c>
      <c r="B36" s="41">
        <v>3</v>
      </c>
      <c r="C36" s="40" t="s">
        <v>39</v>
      </c>
      <c r="D36" s="40">
        <v>7</v>
      </c>
      <c r="E36" s="40"/>
      <c r="F36" s="39" t="s">
        <v>266</v>
      </c>
      <c r="G36" s="12">
        <f t="shared" si="19"/>
        <v>5.1358695652173925</v>
      </c>
      <c r="H36" s="12">
        <f t="shared" si="20"/>
        <v>1.565217391304348</v>
      </c>
      <c r="I36" s="7">
        <f t="shared" si="21"/>
        <v>4</v>
      </c>
      <c r="J36" s="7">
        <f t="shared" si="21"/>
        <v>0</v>
      </c>
      <c r="K36" s="13">
        <f t="shared" si="21"/>
        <v>61.33333333333333</v>
      </c>
      <c r="L36" s="7">
        <f t="shared" si="21"/>
        <v>79</v>
      </c>
      <c r="M36" s="7">
        <f t="shared" si="21"/>
        <v>35</v>
      </c>
      <c r="N36" s="7">
        <f t="shared" si="21"/>
        <v>17</v>
      </c>
      <c r="O36" s="5">
        <f t="shared" si="22"/>
        <v>5.748387096774194</v>
      </c>
      <c r="P36" s="5">
        <f t="shared" si="23"/>
        <v>1.5774193548387097</v>
      </c>
      <c r="Q36" s="1">
        <v>5</v>
      </c>
      <c r="R36" s="1">
        <v>0</v>
      </c>
      <c r="S36" s="34">
        <v>103.33333333333333</v>
      </c>
      <c r="T36" s="1">
        <v>133</v>
      </c>
      <c r="U36" s="1">
        <v>66</v>
      </c>
      <c r="V36" s="1">
        <v>30</v>
      </c>
      <c r="W36" s="5">
        <f t="shared" si="24"/>
        <v>6.642857142857143</v>
      </c>
      <c r="X36" s="5">
        <f t="shared" si="25"/>
        <v>1.5952380952380953</v>
      </c>
      <c r="Y36" s="1">
        <v>1</v>
      </c>
      <c r="Z36" s="1">
        <v>0</v>
      </c>
      <c r="AA36" s="1">
        <v>42</v>
      </c>
      <c r="AB36" s="1">
        <v>54</v>
      </c>
      <c r="AC36" s="1">
        <v>31</v>
      </c>
      <c r="AD36" s="1">
        <v>13</v>
      </c>
    </row>
    <row r="37" spans="1:30" ht="15">
      <c r="A37" s="40" t="s">
        <v>353</v>
      </c>
      <c r="B37" s="41">
        <v>3</v>
      </c>
      <c r="C37" s="40" t="s">
        <v>42</v>
      </c>
      <c r="D37" s="40">
        <v>8</v>
      </c>
      <c r="E37" s="40"/>
      <c r="F37" s="39" t="s">
        <v>268</v>
      </c>
      <c r="G37" s="12">
        <f t="shared" si="19"/>
        <v>9.295081967213116</v>
      </c>
      <c r="H37" s="12">
        <f t="shared" si="20"/>
        <v>1.770491803278689</v>
      </c>
      <c r="I37" s="7">
        <f t="shared" si="21"/>
        <v>1</v>
      </c>
      <c r="J37" s="7">
        <f t="shared" si="21"/>
        <v>0</v>
      </c>
      <c r="K37" s="13">
        <f t="shared" si="21"/>
        <v>20.33333333333333</v>
      </c>
      <c r="L37" s="7">
        <f t="shared" si="21"/>
        <v>31</v>
      </c>
      <c r="M37" s="7">
        <f t="shared" si="21"/>
        <v>21</v>
      </c>
      <c r="N37" s="7">
        <f t="shared" si="21"/>
        <v>5</v>
      </c>
      <c r="O37" s="5">
        <f t="shared" si="22"/>
        <v>7.068062827225131</v>
      </c>
      <c r="P37" s="5">
        <f t="shared" si="23"/>
        <v>1.837696335078534</v>
      </c>
      <c r="Q37" s="1">
        <v>3</v>
      </c>
      <c r="R37" s="1">
        <v>0</v>
      </c>
      <c r="S37" s="34">
        <v>63.666666666666664</v>
      </c>
      <c r="T37" s="1">
        <v>97</v>
      </c>
      <c r="U37" s="1">
        <v>50</v>
      </c>
      <c r="V37" s="1">
        <v>20</v>
      </c>
      <c r="W37" s="5">
        <f t="shared" si="24"/>
        <v>6.023076923076923</v>
      </c>
      <c r="X37" s="5">
        <f t="shared" si="25"/>
        <v>1.869230769230769</v>
      </c>
      <c r="Y37" s="1">
        <v>2</v>
      </c>
      <c r="Z37" s="1">
        <v>0</v>
      </c>
      <c r="AA37" s="34">
        <v>43.333333333333336</v>
      </c>
      <c r="AB37" s="1">
        <v>66</v>
      </c>
      <c r="AC37" s="1">
        <v>29</v>
      </c>
      <c r="AD37" s="1">
        <v>15</v>
      </c>
    </row>
    <row r="38" spans="1:30" ht="15">
      <c r="A38" s="40">
        <v>1</v>
      </c>
      <c r="B38" s="41">
        <v>3</v>
      </c>
      <c r="C38" s="40" t="s">
        <v>39</v>
      </c>
      <c r="D38" s="40">
        <v>9</v>
      </c>
      <c r="E38" s="40"/>
      <c r="F38" s="39" t="s">
        <v>270</v>
      </c>
      <c r="G38" s="12">
        <f aca="true" t="shared" si="26" ref="G38:G46">M38/K38*9</f>
        <v>3.4</v>
      </c>
      <c r="H38" s="12">
        <f aca="true" t="shared" si="27" ref="H38:H46">(L38+N38)/K38</f>
        <v>1.2666666666666666</v>
      </c>
      <c r="I38" s="7">
        <f aca="true" t="shared" si="28" ref="I38:N46">Q38-Y38</f>
        <v>1</v>
      </c>
      <c r="J38" s="7">
        <f t="shared" si="28"/>
        <v>1</v>
      </c>
      <c r="K38" s="13">
        <f t="shared" si="28"/>
        <v>45</v>
      </c>
      <c r="L38" s="7">
        <f t="shared" si="28"/>
        <v>47</v>
      </c>
      <c r="M38" s="7">
        <f t="shared" si="28"/>
        <v>17</v>
      </c>
      <c r="N38" s="7">
        <f t="shared" si="28"/>
        <v>10</v>
      </c>
      <c r="O38" s="5">
        <f aca="true" t="shared" si="29" ref="O38:O46">U38/S38*9</f>
        <v>3.4</v>
      </c>
      <c r="P38" s="5">
        <f aca="true" t="shared" si="30" ref="P38:P46">(T38+V38)/S38</f>
        <v>1.2666666666666666</v>
      </c>
      <c r="Q38" s="1">
        <v>1</v>
      </c>
      <c r="R38" s="1">
        <v>1</v>
      </c>
      <c r="S38" s="34">
        <v>45</v>
      </c>
      <c r="T38" s="1">
        <v>47</v>
      </c>
      <c r="U38" s="1">
        <v>17</v>
      </c>
      <c r="V38" s="1">
        <v>10</v>
      </c>
      <c r="W38" s="5" t="e">
        <f aca="true" t="shared" si="31" ref="W38:W46">AC38/AA38*9</f>
        <v>#DIV/0!</v>
      </c>
      <c r="X38" s="5" t="e">
        <f aca="true" t="shared" si="32" ref="X38:X46">(AB38+AD38)/AA38</f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s="48" customFormat="1" ht="15">
      <c r="A39" s="42">
        <v>10</v>
      </c>
      <c r="B39" s="43">
        <v>2</v>
      </c>
      <c r="C39" s="42" t="s">
        <v>42</v>
      </c>
      <c r="D39" s="42" t="s">
        <v>45</v>
      </c>
      <c r="E39" s="42"/>
      <c r="F39" s="44" t="s">
        <v>298</v>
      </c>
      <c r="G39" s="45">
        <f>M39/K39*9</f>
        <v>4.664921465968587</v>
      </c>
      <c r="H39" s="45">
        <f>(L39+N39)/K39</f>
        <v>1.4450261780104712</v>
      </c>
      <c r="I39" s="42">
        <f aca="true" t="shared" si="33" ref="I39:N39">Q39-Y39</f>
        <v>6</v>
      </c>
      <c r="J39" s="42">
        <f t="shared" si="33"/>
        <v>0</v>
      </c>
      <c r="K39" s="46">
        <f t="shared" si="33"/>
        <v>63.666666666666664</v>
      </c>
      <c r="L39" s="42">
        <f t="shared" si="33"/>
        <v>74</v>
      </c>
      <c r="M39" s="42">
        <f t="shared" si="33"/>
        <v>33</v>
      </c>
      <c r="N39" s="42">
        <f t="shared" si="33"/>
        <v>18</v>
      </c>
      <c r="O39" s="47">
        <f>U39/S39*9</f>
        <v>4.95</v>
      </c>
      <c r="P39" s="47">
        <f>(T39+V39)/S39</f>
        <v>1.5</v>
      </c>
      <c r="Q39" s="48">
        <v>10</v>
      </c>
      <c r="R39" s="48">
        <v>0</v>
      </c>
      <c r="S39" s="49">
        <v>120</v>
      </c>
      <c r="T39" s="48">
        <v>137</v>
      </c>
      <c r="U39" s="48">
        <v>66</v>
      </c>
      <c r="V39" s="48">
        <v>43</v>
      </c>
      <c r="W39" s="47">
        <f>AC39/AA39*9</f>
        <v>5.272189349112426</v>
      </c>
      <c r="X39" s="47">
        <f>(AB39+AD39)/AA39</f>
        <v>1.5621301775147929</v>
      </c>
      <c r="Y39" s="48">
        <v>4</v>
      </c>
      <c r="Z39" s="48">
        <v>0</v>
      </c>
      <c r="AA39" s="49">
        <v>56.333333333333336</v>
      </c>
      <c r="AB39" s="48">
        <v>63</v>
      </c>
      <c r="AC39" s="48">
        <v>33</v>
      </c>
      <c r="AD39" s="48">
        <v>25</v>
      </c>
    </row>
    <row r="40" spans="1:30" s="48" customFormat="1" ht="15">
      <c r="A40" s="42">
        <v>19</v>
      </c>
      <c r="B40" s="43">
        <v>3</v>
      </c>
      <c r="C40" s="42" t="s">
        <v>64</v>
      </c>
      <c r="D40" s="42" t="s">
        <v>45</v>
      </c>
      <c r="E40" s="42"/>
      <c r="F40" s="44" t="s">
        <v>265</v>
      </c>
      <c r="G40" s="45">
        <f t="shared" si="26"/>
        <v>5.4866310160427805</v>
      </c>
      <c r="H40" s="45">
        <f t="shared" si="27"/>
        <v>1.3716577540106951</v>
      </c>
      <c r="I40" s="42">
        <f t="shared" si="28"/>
        <v>6</v>
      </c>
      <c r="J40" s="42">
        <f t="shared" si="28"/>
        <v>0</v>
      </c>
      <c r="K40" s="46">
        <f t="shared" si="28"/>
        <v>124.66666666666667</v>
      </c>
      <c r="L40" s="42">
        <f t="shared" si="28"/>
        <v>149</v>
      </c>
      <c r="M40" s="42">
        <f t="shared" si="28"/>
        <v>76</v>
      </c>
      <c r="N40" s="42">
        <f t="shared" si="28"/>
        <v>22</v>
      </c>
      <c r="O40" s="47">
        <f t="shared" si="29"/>
        <v>5.4866310160427805</v>
      </c>
      <c r="P40" s="47">
        <f t="shared" si="30"/>
        <v>1.3716577540106951</v>
      </c>
      <c r="Q40" s="48">
        <v>6</v>
      </c>
      <c r="R40" s="48">
        <v>0</v>
      </c>
      <c r="S40" s="49">
        <v>124.66666666666667</v>
      </c>
      <c r="T40" s="48">
        <v>149</v>
      </c>
      <c r="U40" s="48">
        <v>76</v>
      </c>
      <c r="V40" s="48">
        <v>22</v>
      </c>
      <c r="W40" s="47" t="e">
        <f t="shared" si="31"/>
        <v>#DIV/0!</v>
      </c>
      <c r="X40" s="47" t="e">
        <f t="shared" si="32"/>
        <v>#DIV/0!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</row>
    <row r="41" spans="1:30" s="48" customFormat="1" ht="15">
      <c r="A41" s="42">
        <v>1</v>
      </c>
      <c r="B41" s="43">
        <v>3</v>
      </c>
      <c r="C41" s="42" t="s">
        <v>64</v>
      </c>
      <c r="D41" s="42" t="s">
        <v>45</v>
      </c>
      <c r="E41" s="42"/>
      <c r="F41" s="44" t="s">
        <v>269</v>
      </c>
      <c r="G41" s="45">
        <f t="shared" si="26"/>
        <v>4.584905660377358</v>
      </c>
      <c r="H41" s="45">
        <f t="shared" si="27"/>
        <v>1.6981132075471697</v>
      </c>
      <c r="I41" s="42">
        <f t="shared" si="28"/>
        <v>2</v>
      </c>
      <c r="J41" s="42">
        <f t="shared" si="28"/>
        <v>0</v>
      </c>
      <c r="K41" s="46">
        <f t="shared" si="28"/>
        <v>35.333333333333336</v>
      </c>
      <c r="L41" s="42">
        <f t="shared" si="28"/>
        <v>35</v>
      </c>
      <c r="M41" s="42">
        <f t="shared" si="28"/>
        <v>18</v>
      </c>
      <c r="N41" s="42">
        <f t="shared" si="28"/>
        <v>25</v>
      </c>
      <c r="O41" s="47">
        <f t="shared" si="29"/>
        <v>4.584905660377358</v>
      </c>
      <c r="P41" s="47">
        <f t="shared" si="30"/>
        <v>1.6981132075471697</v>
      </c>
      <c r="Q41" s="48">
        <v>2</v>
      </c>
      <c r="R41" s="48">
        <v>0</v>
      </c>
      <c r="S41" s="49">
        <v>35.333333333333336</v>
      </c>
      <c r="T41" s="48">
        <v>35</v>
      </c>
      <c r="U41" s="48">
        <v>18</v>
      </c>
      <c r="V41" s="48">
        <v>25</v>
      </c>
      <c r="W41" s="47" t="e">
        <f t="shared" si="31"/>
        <v>#DIV/0!</v>
      </c>
      <c r="X41" s="47" t="e">
        <f t="shared" si="32"/>
        <v>#DIV/0!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</row>
    <row r="42" spans="1:30" s="48" customFormat="1" ht="15">
      <c r="A42" s="42" t="s">
        <v>354</v>
      </c>
      <c r="B42" s="43">
        <v>3</v>
      </c>
      <c r="C42" s="42" t="s">
        <v>41</v>
      </c>
      <c r="D42" s="42" t="s">
        <v>45</v>
      </c>
      <c r="F42" s="44" t="s">
        <v>278</v>
      </c>
      <c r="G42" s="45">
        <f t="shared" si="26"/>
        <v>1.7419354838709675</v>
      </c>
      <c r="H42" s="45">
        <f t="shared" si="27"/>
        <v>1.451612903225806</v>
      </c>
      <c r="I42" s="42">
        <f t="shared" si="28"/>
        <v>0</v>
      </c>
      <c r="J42" s="42">
        <f t="shared" si="28"/>
        <v>0</v>
      </c>
      <c r="K42" s="46">
        <f t="shared" si="28"/>
        <v>10.333333333333336</v>
      </c>
      <c r="L42" s="42">
        <f t="shared" si="28"/>
        <v>10</v>
      </c>
      <c r="M42" s="42">
        <f t="shared" si="28"/>
        <v>2</v>
      </c>
      <c r="N42" s="42">
        <f t="shared" si="28"/>
        <v>5</v>
      </c>
      <c r="O42" s="47">
        <f t="shared" si="29"/>
        <v>2.9699999999999998</v>
      </c>
      <c r="P42" s="47">
        <f t="shared" si="30"/>
        <v>1.0499999999999998</v>
      </c>
      <c r="Q42" s="48">
        <v>1</v>
      </c>
      <c r="R42" s="48">
        <v>1</v>
      </c>
      <c r="S42" s="49">
        <v>33.333333333333336</v>
      </c>
      <c r="T42" s="48">
        <v>26</v>
      </c>
      <c r="U42" s="48">
        <v>11</v>
      </c>
      <c r="V42" s="48">
        <v>9</v>
      </c>
      <c r="W42" s="47">
        <f t="shared" si="31"/>
        <v>3.5217391304347827</v>
      </c>
      <c r="X42" s="47">
        <f t="shared" si="32"/>
        <v>0.8695652173913043</v>
      </c>
      <c r="Y42" s="48">
        <v>1</v>
      </c>
      <c r="Z42" s="48">
        <v>1</v>
      </c>
      <c r="AA42" s="48">
        <v>23</v>
      </c>
      <c r="AB42" s="48">
        <v>16</v>
      </c>
      <c r="AC42" s="48">
        <v>9</v>
      </c>
      <c r="AD42" s="48">
        <v>4</v>
      </c>
    </row>
    <row r="43" spans="1:30" s="48" customFormat="1" ht="15">
      <c r="A43" s="42"/>
      <c r="B43" s="43">
        <v>3</v>
      </c>
      <c r="C43" s="42" t="s">
        <v>39</v>
      </c>
      <c r="D43" s="42" t="s">
        <v>45</v>
      </c>
      <c r="F43" s="44" t="s">
        <v>277</v>
      </c>
      <c r="G43" s="45">
        <f t="shared" si="26"/>
        <v>9</v>
      </c>
      <c r="H43" s="45">
        <f t="shared" si="27"/>
        <v>2</v>
      </c>
      <c r="I43" s="42">
        <f t="shared" si="28"/>
        <v>1</v>
      </c>
      <c r="J43" s="42">
        <f t="shared" si="28"/>
        <v>0</v>
      </c>
      <c r="K43" s="46">
        <f t="shared" si="28"/>
        <v>3</v>
      </c>
      <c r="L43" s="42">
        <f t="shared" si="28"/>
        <v>4</v>
      </c>
      <c r="M43" s="42">
        <f t="shared" si="28"/>
        <v>3</v>
      </c>
      <c r="N43" s="42">
        <f t="shared" si="28"/>
        <v>2</v>
      </c>
      <c r="O43" s="47">
        <f t="shared" si="29"/>
        <v>4.764705882352941</v>
      </c>
      <c r="P43" s="47">
        <f t="shared" si="30"/>
        <v>1.2352941176470587</v>
      </c>
      <c r="Q43" s="48">
        <v>3</v>
      </c>
      <c r="R43" s="48">
        <v>0</v>
      </c>
      <c r="S43" s="49">
        <v>22.666666666666668</v>
      </c>
      <c r="T43" s="48">
        <v>21</v>
      </c>
      <c r="U43" s="48">
        <v>12</v>
      </c>
      <c r="V43" s="48">
        <v>7</v>
      </c>
      <c r="W43" s="47">
        <f t="shared" si="31"/>
        <v>4.11864406779661</v>
      </c>
      <c r="X43" s="47">
        <f t="shared" si="32"/>
        <v>1.11864406779661</v>
      </c>
      <c r="Y43" s="48">
        <v>2</v>
      </c>
      <c r="Z43" s="48">
        <v>0</v>
      </c>
      <c r="AA43" s="49">
        <v>19.666666666666668</v>
      </c>
      <c r="AB43" s="48">
        <v>17</v>
      </c>
      <c r="AC43" s="48">
        <v>9</v>
      </c>
      <c r="AD43" s="48">
        <v>5</v>
      </c>
    </row>
    <row r="44" spans="1:30" s="48" customFormat="1" ht="15">
      <c r="A44" s="42">
        <v>1</v>
      </c>
      <c r="B44" s="43">
        <v>3</v>
      </c>
      <c r="C44" s="42" t="s">
        <v>42</v>
      </c>
      <c r="D44" s="42" t="s">
        <v>45</v>
      </c>
      <c r="E44" s="42"/>
      <c r="F44" s="44" t="s">
        <v>268</v>
      </c>
      <c r="G44" s="45">
        <f t="shared" si="26"/>
        <v>7.534883720930232</v>
      </c>
      <c r="H44" s="45">
        <f t="shared" si="27"/>
        <v>1.8837209302325582</v>
      </c>
      <c r="I44" s="42">
        <f t="shared" si="28"/>
        <v>1</v>
      </c>
      <c r="J44" s="42">
        <f t="shared" si="28"/>
        <v>0</v>
      </c>
      <c r="K44" s="46">
        <f t="shared" si="28"/>
        <v>28.666666666666668</v>
      </c>
      <c r="L44" s="42">
        <f t="shared" si="28"/>
        <v>46</v>
      </c>
      <c r="M44" s="42">
        <f t="shared" si="28"/>
        <v>24</v>
      </c>
      <c r="N44" s="42">
        <f t="shared" si="28"/>
        <v>8</v>
      </c>
      <c r="O44" s="47">
        <f t="shared" si="29"/>
        <v>7.534883720930232</v>
      </c>
      <c r="P44" s="47">
        <f t="shared" si="30"/>
        <v>1.8837209302325582</v>
      </c>
      <c r="Q44" s="48">
        <v>1</v>
      </c>
      <c r="R44" s="48">
        <v>0</v>
      </c>
      <c r="S44" s="49">
        <v>28.666666666666668</v>
      </c>
      <c r="T44" s="48">
        <v>46</v>
      </c>
      <c r="U44" s="48">
        <v>24</v>
      </c>
      <c r="V44" s="48">
        <v>8</v>
      </c>
      <c r="W44" s="47" t="e">
        <f t="shared" si="31"/>
        <v>#DIV/0!</v>
      </c>
      <c r="X44" s="47" t="e">
        <f t="shared" si="32"/>
        <v>#DIV/0!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</row>
    <row r="45" spans="1:30" s="48" customFormat="1" ht="15">
      <c r="A45" s="42">
        <v>1</v>
      </c>
      <c r="B45" s="43">
        <v>3</v>
      </c>
      <c r="C45" s="42" t="s">
        <v>44</v>
      </c>
      <c r="D45" s="42" t="s">
        <v>45</v>
      </c>
      <c r="E45" s="42"/>
      <c r="F45" s="44" t="s">
        <v>267</v>
      </c>
      <c r="G45" s="45">
        <f t="shared" si="26"/>
        <v>2.1315789473684212</v>
      </c>
      <c r="H45" s="45">
        <f t="shared" si="27"/>
        <v>1.3421052631578947</v>
      </c>
      <c r="I45" s="42">
        <f t="shared" si="28"/>
        <v>1</v>
      </c>
      <c r="J45" s="42">
        <f t="shared" si="28"/>
        <v>0</v>
      </c>
      <c r="K45" s="46">
        <f t="shared" si="28"/>
        <v>25.333333333333332</v>
      </c>
      <c r="L45" s="42">
        <f t="shared" si="28"/>
        <v>26</v>
      </c>
      <c r="M45" s="42">
        <f t="shared" si="28"/>
        <v>6</v>
      </c>
      <c r="N45" s="42">
        <f t="shared" si="28"/>
        <v>8</v>
      </c>
      <c r="O45" s="47">
        <f t="shared" si="29"/>
        <v>2.1315789473684212</v>
      </c>
      <c r="P45" s="47">
        <f t="shared" si="30"/>
        <v>1.3421052631578947</v>
      </c>
      <c r="Q45" s="48">
        <v>1</v>
      </c>
      <c r="R45" s="48">
        <v>0</v>
      </c>
      <c r="S45" s="49">
        <v>25.333333333333332</v>
      </c>
      <c r="T45" s="48">
        <v>26</v>
      </c>
      <c r="U45" s="48">
        <v>6</v>
      </c>
      <c r="V45" s="48">
        <v>8</v>
      </c>
      <c r="W45" s="47" t="e">
        <f t="shared" si="31"/>
        <v>#DIV/0!</v>
      </c>
      <c r="X45" s="47" t="e">
        <f t="shared" si="32"/>
        <v>#DIV/0!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</row>
    <row r="46" spans="1:30" s="48" customFormat="1" ht="15.75" thickBot="1">
      <c r="A46" s="42">
        <v>19</v>
      </c>
      <c r="B46" s="43">
        <v>3</v>
      </c>
      <c r="C46" s="42" t="s">
        <v>39</v>
      </c>
      <c r="D46" s="42" t="s">
        <v>45</v>
      </c>
      <c r="E46" s="42"/>
      <c r="F46" s="44" t="s">
        <v>266</v>
      </c>
      <c r="G46" s="45">
        <f t="shared" si="26"/>
        <v>7.363636363636364</v>
      </c>
      <c r="H46" s="45">
        <f t="shared" si="27"/>
        <v>1.7045454545454546</v>
      </c>
      <c r="I46" s="42">
        <f t="shared" si="28"/>
        <v>0</v>
      </c>
      <c r="J46" s="42">
        <f t="shared" si="28"/>
        <v>0</v>
      </c>
      <c r="K46" s="46">
        <f t="shared" si="28"/>
        <v>29.333333333333332</v>
      </c>
      <c r="L46" s="42">
        <f t="shared" si="28"/>
        <v>41</v>
      </c>
      <c r="M46" s="42">
        <f t="shared" si="28"/>
        <v>24</v>
      </c>
      <c r="N46" s="42">
        <f t="shared" si="28"/>
        <v>9</v>
      </c>
      <c r="O46" s="47">
        <f t="shared" si="29"/>
        <v>7.363636363636364</v>
      </c>
      <c r="P46" s="47">
        <f t="shared" si="30"/>
        <v>1.7045454545454546</v>
      </c>
      <c r="Q46" s="48">
        <v>0</v>
      </c>
      <c r="R46" s="48">
        <v>0</v>
      </c>
      <c r="S46" s="49">
        <v>29.333333333333332</v>
      </c>
      <c r="T46" s="48">
        <v>41</v>
      </c>
      <c r="U46" s="48">
        <v>24</v>
      </c>
      <c r="V46" s="48">
        <v>9</v>
      </c>
      <c r="W46" s="47" t="e">
        <f t="shared" si="31"/>
        <v>#DIV/0!</v>
      </c>
      <c r="X46" s="47" t="e">
        <f t="shared" si="32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14" ht="15.75" thickBot="1">
      <c r="A47" s="7">
        <f>SUM(A30:A46)</f>
        <v>125</v>
      </c>
      <c r="B47" s="7"/>
      <c r="C47" s="7"/>
      <c r="D47" s="7"/>
      <c r="E47" s="7"/>
      <c r="F47" s="10"/>
      <c r="G47" s="17">
        <f t="shared" si="19"/>
        <v>4.586795252225518</v>
      </c>
      <c r="H47" s="18">
        <f t="shared" si="20"/>
        <v>1.4254451038575664</v>
      </c>
      <c r="I47" s="15">
        <f aca="true" t="shared" si="34" ref="I47:N47">SUM(I30:I46)</f>
        <v>56</v>
      </c>
      <c r="J47" s="15">
        <f t="shared" si="34"/>
        <v>28</v>
      </c>
      <c r="K47" s="19">
        <f t="shared" si="34"/>
        <v>898.6666666666669</v>
      </c>
      <c r="L47" s="15">
        <f t="shared" si="34"/>
        <v>1000</v>
      </c>
      <c r="M47" s="15">
        <f t="shared" si="34"/>
        <v>458</v>
      </c>
      <c r="N47" s="16">
        <f t="shared" si="34"/>
        <v>281</v>
      </c>
    </row>
    <row r="48" spans="1:14" ht="15">
      <c r="A48" s="7">
        <f>A27+A47</f>
        <v>316</v>
      </c>
      <c r="B48" s="7"/>
      <c r="C48" s="7"/>
      <c r="D48" s="7"/>
      <c r="E48" s="7"/>
      <c r="F48" s="10"/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7"/>
      <c r="C49" s="7"/>
      <c r="D49" s="7"/>
      <c r="E49" s="7"/>
      <c r="F49" s="9" t="s">
        <v>28</v>
      </c>
      <c r="G49" s="7"/>
      <c r="H49" s="7"/>
      <c r="I49" s="7"/>
      <c r="J49" s="7"/>
      <c r="K49" s="7"/>
      <c r="L49" s="7"/>
      <c r="M49" s="7"/>
      <c r="N49" s="7"/>
    </row>
    <row r="50" spans="1:14" ht="15">
      <c r="A50" s="40">
        <v>14</v>
      </c>
      <c r="B50" s="41">
        <v>3</v>
      </c>
      <c r="C50" s="40" t="s">
        <v>41</v>
      </c>
      <c r="D50" s="40" t="s">
        <v>19</v>
      </c>
      <c r="E50" s="40"/>
      <c r="F50" s="39" t="s">
        <v>259</v>
      </c>
      <c r="G50" s="7"/>
      <c r="H50" s="7"/>
      <c r="I50" s="7"/>
      <c r="J50" s="7"/>
      <c r="K50" s="7"/>
      <c r="L50" s="7"/>
      <c r="M50" s="7"/>
      <c r="N50" s="7"/>
    </row>
    <row r="51" spans="2:6" s="7" customFormat="1" ht="15">
      <c r="B51" s="37"/>
      <c r="F51" s="10"/>
    </row>
    <row r="52" spans="1:14" ht="15">
      <c r="A52" s="7"/>
      <c r="B52" s="7"/>
      <c r="C52" s="7"/>
      <c r="D52" s="7"/>
      <c r="E52" s="7"/>
      <c r="F52" s="10"/>
      <c r="G52" s="7"/>
      <c r="H52" s="7"/>
      <c r="I52" s="7"/>
      <c r="J52" s="7"/>
      <c r="K52" s="7"/>
      <c r="L52" s="7"/>
      <c r="M52" s="7"/>
      <c r="N52" s="7"/>
    </row>
    <row r="53" spans="1:15" ht="15">
      <c r="A53" s="8" t="s">
        <v>0</v>
      </c>
      <c r="B53" s="8" t="s">
        <v>30</v>
      </c>
      <c r="C53" s="8" t="s">
        <v>38</v>
      </c>
      <c r="D53" s="8" t="s">
        <v>1</v>
      </c>
      <c r="E53" s="7"/>
      <c r="F53" s="9" t="s">
        <v>29</v>
      </c>
      <c r="G53" s="7"/>
      <c r="H53" s="7"/>
      <c r="I53" s="7"/>
      <c r="J53" s="40"/>
      <c r="K53" s="41"/>
      <c r="L53" s="40"/>
      <c r="M53" s="40"/>
      <c r="N53" s="40"/>
      <c r="O53" s="39"/>
    </row>
    <row r="54" spans="1:7" ht="15">
      <c r="A54" s="40"/>
      <c r="B54" s="41">
        <v>3</v>
      </c>
      <c r="C54" s="40" t="s">
        <v>357</v>
      </c>
      <c r="D54" s="40" t="s">
        <v>45</v>
      </c>
      <c r="F54" s="39" t="s">
        <v>271</v>
      </c>
      <c r="G54" s="7">
        <v>1</v>
      </c>
    </row>
    <row r="55" spans="1:9" ht="15">
      <c r="A55" s="40"/>
      <c r="B55" s="41">
        <v>3</v>
      </c>
      <c r="C55" s="40" t="s">
        <v>51</v>
      </c>
      <c r="D55" s="40" t="s">
        <v>19</v>
      </c>
      <c r="E55" s="57"/>
      <c r="F55" s="39" t="s">
        <v>350</v>
      </c>
      <c r="G55" s="7">
        <v>2</v>
      </c>
      <c r="H55" s="7"/>
      <c r="I55" s="7"/>
    </row>
    <row r="56" spans="1:9" ht="15">
      <c r="A56" s="40" t="s">
        <v>354</v>
      </c>
      <c r="B56" s="41">
        <v>3</v>
      </c>
      <c r="C56" s="40" t="s">
        <v>52</v>
      </c>
      <c r="D56" s="40" t="s">
        <v>19</v>
      </c>
      <c r="F56" s="39" t="s">
        <v>274</v>
      </c>
      <c r="G56" s="7">
        <v>3</v>
      </c>
      <c r="H56" s="7"/>
      <c r="I56" s="7"/>
    </row>
    <row r="57" spans="1:9" ht="15">
      <c r="A57" s="40"/>
      <c r="B57" s="41">
        <v>3</v>
      </c>
      <c r="C57" s="40" t="s">
        <v>51</v>
      </c>
      <c r="D57" s="40" t="s">
        <v>45</v>
      </c>
      <c r="F57" s="39" t="s">
        <v>273</v>
      </c>
      <c r="G57" s="7">
        <v>4</v>
      </c>
      <c r="H57" s="7"/>
      <c r="I57" s="7"/>
    </row>
    <row r="58" spans="1:9" ht="15">
      <c r="A58" s="40">
        <v>10</v>
      </c>
      <c r="B58" s="41">
        <v>2</v>
      </c>
      <c r="C58" s="40" t="s">
        <v>64</v>
      </c>
      <c r="D58" s="40" t="s">
        <v>19</v>
      </c>
      <c r="E58" s="40"/>
      <c r="F58" s="39" t="s">
        <v>257</v>
      </c>
      <c r="G58" s="7">
        <v>5</v>
      </c>
      <c r="H58" s="40"/>
      <c r="I58" s="41"/>
    </row>
    <row r="59" spans="1:9" ht="15">
      <c r="A59" s="40"/>
      <c r="B59" s="41">
        <v>3</v>
      </c>
      <c r="C59" s="40" t="s">
        <v>44</v>
      </c>
      <c r="D59" s="40" t="s">
        <v>45</v>
      </c>
      <c r="F59" s="39" t="s">
        <v>275</v>
      </c>
      <c r="G59" s="7">
        <v>6</v>
      </c>
      <c r="H59" s="7"/>
      <c r="I59" s="7"/>
    </row>
    <row r="60" spans="1:15" ht="15">
      <c r="A60" s="40"/>
      <c r="B60" s="41">
        <v>3</v>
      </c>
      <c r="C60" s="40" t="s">
        <v>64</v>
      </c>
      <c r="D60" s="40" t="s">
        <v>45</v>
      </c>
      <c r="F60" s="39" t="s">
        <v>276</v>
      </c>
      <c r="G60" s="7">
        <v>7</v>
      </c>
      <c r="H60" s="7"/>
      <c r="I60" s="7"/>
      <c r="J60" s="40"/>
      <c r="K60" s="41"/>
      <c r="L60" s="40"/>
      <c r="M60" s="40"/>
      <c r="N60" s="40"/>
      <c r="O60" s="39"/>
    </row>
    <row r="61" spans="1:14" ht="15">
      <c r="A61" s="40"/>
      <c r="B61" s="41">
        <v>3</v>
      </c>
      <c r="C61" s="40" t="s">
        <v>39</v>
      </c>
      <c r="D61" s="40" t="s">
        <v>45</v>
      </c>
      <c r="F61" s="39" t="s">
        <v>277</v>
      </c>
      <c r="G61" s="7">
        <v>8</v>
      </c>
      <c r="H61" s="7"/>
      <c r="I61" s="7"/>
      <c r="J61" s="7"/>
      <c r="K61" s="7"/>
      <c r="L61" s="7"/>
      <c r="M61" s="7"/>
      <c r="N61" s="7"/>
    </row>
    <row r="62" spans="1:7" ht="15">
      <c r="A62" s="40">
        <v>1</v>
      </c>
      <c r="B62" s="41">
        <v>3</v>
      </c>
      <c r="C62" s="40" t="s">
        <v>64</v>
      </c>
      <c r="D62" s="40" t="s">
        <v>45</v>
      </c>
      <c r="E62" s="40"/>
      <c r="F62" s="39" t="s">
        <v>269</v>
      </c>
      <c r="G62" s="7">
        <v>9</v>
      </c>
    </row>
    <row r="63" spans="1:7" ht="15">
      <c r="A63" s="40"/>
      <c r="B63" s="41">
        <v>3</v>
      </c>
      <c r="C63" s="40" t="s">
        <v>44</v>
      </c>
      <c r="D63" s="40" t="s">
        <v>14</v>
      </c>
      <c r="F63" s="39" t="s">
        <v>279</v>
      </c>
      <c r="G63" s="7">
        <v>10</v>
      </c>
    </row>
    <row r="64" spans="1:7" ht="15">
      <c r="A64" s="40" t="s">
        <v>353</v>
      </c>
      <c r="B64" s="41">
        <v>3</v>
      </c>
      <c r="C64" s="40" t="s">
        <v>51</v>
      </c>
      <c r="D64" s="40" t="s">
        <v>14</v>
      </c>
      <c r="E64" s="40"/>
      <c r="F64" s="39" t="s">
        <v>285</v>
      </c>
      <c r="G64" s="7">
        <v>11</v>
      </c>
    </row>
    <row r="65" spans="1:7" ht="15">
      <c r="A65" s="40"/>
      <c r="B65" s="41">
        <v>3</v>
      </c>
      <c r="C65" s="40" t="s">
        <v>40</v>
      </c>
      <c r="D65" s="40" t="s">
        <v>16</v>
      </c>
      <c r="F65" s="39" t="s">
        <v>281</v>
      </c>
      <c r="G65" s="7">
        <v>12</v>
      </c>
    </row>
    <row r="66" spans="1:14" ht="15">
      <c r="A66" s="40"/>
      <c r="B66" s="41">
        <v>3</v>
      </c>
      <c r="C66" s="40" t="s">
        <v>44</v>
      </c>
      <c r="D66" s="40" t="s">
        <v>19</v>
      </c>
      <c r="F66" s="39" t="s">
        <v>282</v>
      </c>
      <c r="G66" s="7">
        <v>13</v>
      </c>
      <c r="I66" s="40"/>
      <c r="J66" s="41"/>
      <c r="K66" s="40"/>
      <c r="L66" s="40"/>
      <c r="M66" s="40"/>
      <c r="N66" s="39"/>
    </row>
    <row r="67" spans="1:7" ht="15">
      <c r="A67" s="40"/>
      <c r="B67" s="41">
        <v>3</v>
      </c>
      <c r="C67" s="40" t="s">
        <v>43</v>
      </c>
      <c r="D67" s="40" t="s">
        <v>45</v>
      </c>
      <c r="F67" s="39" t="s">
        <v>283</v>
      </c>
      <c r="G67" s="7">
        <v>14</v>
      </c>
    </row>
    <row r="68" spans="1:7" ht="15">
      <c r="A68" s="40"/>
      <c r="B68" s="41">
        <v>3</v>
      </c>
      <c r="C68" s="40" t="s">
        <v>42</v>
      </c>
      <c r="D68" s="40" t="s">
        <v>17</v>
      </c>
      <c r="F68" s="39" t="s">
        <v>376</v>
      </c>
      <c r="G68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5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48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284</v>
      </c>
      <c r="G4" s="11">
        <f aca="true" t="shared" si="0" ref="G4:G14">J4/H4</f>
        <v>0.24789915966386555</v>
      </c>
      <c r="H4" s="7">
        <f aca="true" t="shared" si="1" ref="H4:L16">P4-X4</f>
        <v>238</v>
      </c>
      <c r="I4" s="7">
        <f t="shared" si="1"/>
        <v>22</v>
      </c>
      <c r="J4" s="7">
        <f t="shared" si="1"/>
        <v>59</v>
      </c>
      <c r="K4" s="7">
        <f t="shared" si="1"/>
        <v>2</v>
      </c>
      <c r="L4" s="7">
        <f t="shared" si="1"/>
        <v>32</v>
      </c>
      <c r="M4" s="7">
        <f>I4+L4-K4</f>
        <v>52</v>
      </c>
      <c r="N4" s="7">
        <f aca="true" t="shared" si="2" ref="N4:N16">V4-AD4</f>
        <v>0</v>
      </c>
      <c r="O4" s="4">
        <f aca="true" t="shared" si="3" ref="O4:O16">R4/P4</f>
        <v>0.24789915966386555</v>
      </c>
      <c r="P4" s="1">
        <v>238</v>
      </c>
      <c r="Q4" s="1">
        <v>22</v>
      </c>
      <c r="R4" s="1">
        <v>59</v>
      </c>
      <c r="S4" s="1">
        <v>2</v>
      </c>
      <c r="T4" s="1">
        <v>32</v>
      </c>
      <c r="U4" s="1">
        <f aca="true" t="shared" si="4" ref="U4:U16">Q4+T4-S4</f>
        <v>52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354</v>
      </c>
      <c r="B5" s="41">
        <v>3</v>
      </c>
      <c r="C5" s="40" t="s">
        <v>41</v>
      </c>
      <c r="D5" s="40" t="s">
        <v>14</v>
      </c>
      <c r="F5" s="39" t="s">
        <v>280</v>
      </c>
      <c r="G5" s="11">
        <f t="shared" si="0"/>
        <v>0.2376237623762376</v>
      </c>
      <c r="H5" s="7">
        <f t="shared" si="1"/>
        <v>101</v>
      </c>
      <c r="I5" s="7">
        <f t="shared" si="1"/>
        <v>9</v>
      </c>
      <c r="J5" s="7">
        <f t="shared" si="1"/>
        <v>24</v>
      </c>
      <c r="K5" s="7">
        <f t="shared" si="1"/>
        <v>2</v>
      </c>
      <c r="L5" s="7">
        <f t="shared" si="1"/>
        <v>15</v>
      </c>
      <c r="M5" s="7">
        <f aca="true" t="shared" si="7" ref="M5:M14">I5+L5-K5</f>
        <v>22</v>
      </c>
      <c r="N5" s="7">
        <f t="shared" si="2"/>
        <v>0</v>
      </c>
      <c r="O5" s="4">
        <f t="shared" si="3"/>
        <v>0.23943661971830985</v>
      </c>
      <c r="P5" s="1">
        <v>142</v>
      </c>
      <c r="Q5" s="1">
        <v>14</v>
      </c>
      <c r="R5" s="1">
        <v>34</v>
      </c>
      <c r="S5" s="1">
        <v>3</v>
      </c>
      <c r="T5" s="1">
        <v>19</v>
      </c>
      <c r="U5" s="1">
        <f t="shared" si="4"/>
        <v>30</v>
      </c>
      <c r="V5" s="1">
        <v>1</v>
      </c>
      <c r="W5" s="4">
        <f t="shared" si="5"/>
        <v>0.24390243902439024</v>
      </c>
      <c r="X5" s="1">
        <v>41</v>
      </c>
      <c r="Y5" s="1">
        <v>5</v>
      </c>
      <c r="Z5" s="1">
        <v>10</v>
      </c>
      <c r="AA5" s="1">
        <v>1</v>
      </c>
      <c r="AB5" s="1">
        <v>4</v>
      </c>
      <c r="AC5" s="1">
        <f t="shared" si="6"/>
        <v>8</v>
      </c>
      <c r="AD5" s="1">
        <v>1</v>
      </c>
    </row>
    <row r="6" spans="1:30" ht="15">
      <c r="A6" s="40">
        <v>6</v>
      </c>
      <c r="B6" s="41">
        <v>2</v>
      </c>
      <c r="C6" s="40" t="s">
        <v>44</v>
      </c>
      <c r="D6" s="40" t="s">
        <v>15</v>
      </c>
      <c r="E6" s="7" t="s">
        <v>17</v>
      </c>
      <c r="F6" s="39" t="s">
        <v>375</v>
      </c>
      <c r="G6" s="11">
        <f>J6/H6</f>
        <v>0.26582278481012656</v>
      </c>
      <c r="H6" s="7">
        <f>P6-X6</f>
        <v>395</v>
      </c>
      <c r="I6" s="7">
        <f>Q6-Y6</f>
        <v>54</v>
      </c>
      <c r="J6" s="7">
        <f>R6-Z6</f>
        <v>105</v>
      </c>
      <c r="K6" s="7">
        <f>S6-AA6</f>
        <v>12</v>
      </c>
      <c r="L6" s="7">
        <f>T6-AB6</f>
        <v>55</v>
      </c>
      <c r="M6" s="7">
        <f>I6+L6-K6</f>
        <v>97</v>
      </c>
      <c r="N6" s="7">
        <f>V6-AD6</f>
        <v>5</v>
      </c>
      <c r="O6" s="4">
        <f>R6/P6</f>
        <v>0.26582278481012656</v>
      </c>
      <c r="P6" s="1">
        <v>395</v>
      </c>
      <c r="Q6" s="1">
        <v>54</v>
      </c>
      <c r="R6" s="1">
        <v>105</v>
      </c>
      <c r="S6" s="1">
        <v>12</v>
      </c>
      <c r="T6" s="1">
        <v>55</v>
      </c>
      <c r="U6" s="1">
        <f>Q6+T6-S6</f>
        <v>97</v>
      </c>
      <c r="V6" s="1">
        <v>5</v>
      </c>
      <c r="W6" s="4" t="e">
        <f>Z6/X6</f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>Y6+AB6-AA6</f>
        <v>0</v>
      </c>
      <c r="AD6" s="1">
        <v>0</v>
      </c>
    </row>
    <row r="7" spans="1:30" ht="15">
      <c r="A7" s="40">
        <v>10</v>
      </c>
      <c r="B7" s="41">
        <v>3</v>
      </c>
      <c r="C7" s="40" t="s">
        <v>43</v>
      </c>
      <c r="D7" s="40" t="s">
        <v>17</v>
      </c>
      <c r="E7" s="40" t="s">
        <v>19</v>
      </c>
      <c r="F7" s="39" t="s">
        <v>330</v>
      </c>
      <c r="G7" s="11">
        <f t="shared" si="0"/>
        <v>0.25862068965517243</v>
      </c>
      <c r="H7" s="7">
        <f t="shared" si="1"/>
        <v>58</v>
      </c>
      <c r="I7" s="7">
        <f t="shared" si="1"/>
        <v>9</v>
      </c>
      <c r="J7" s="7">
        <f t="shared" si="1"/>
        <v>15</v>
      </c>
      <c r="K7" s="7">
        <f t="shared" si="1"/>
        <v>0</v>
      </c>
      <c r="L7" s="7">
        <f t="shared" si="1"/>
        <v>6</v>
      </c>
      <c r="M7" s="7">
        <f t="shared" si="7"/>
        <v>15</v>
      </c>
      <c r="N7" s="7">
        <f t="shared" si="2"/>
        <v>0</v>
      </c>
      <c r="O7" s="4">
        <f t="shared" si="3"/>
        <v>0.22529644268774704</v>
      </c>
      <c r="P7" s="1">
        <v>253</v>
      </c>
      <c r="Q7" s="1">
        <v>30</v>
      </c>
      <c r="R7" s="1">
        <v>57</v>
      </c>
      <c r="S7" s="1">
        <v>2</v>
      </c>
      <c r="T7" s="1">
        <v>26</v>
      </c>
      <c r="U7" s="1">
        <f t="shared" si="4"/>
        <v>54</v>
      </c>
      <c r="V7" s="1">
        <v>4</v>
      </c>
      <c r="W7" s="4">
        <f t="shared" si="5"/>
        <v>0.2153846153846154</v>
      </c>
      <c r="X7" s="1">
        <v>195</v>
      </c>
      <c r="Y7" s="1">
        <v>21</v>
      </c>
      <c r="Z7" s="1">
        <v>42</v>
      </c>
      <c r="AA7" s="1">
        <v>2</v>
      </c>
      <c r="AB7" s="1">
        <v>20</v>
      </c>
      <c r="AC7" s="1">
        <f t="shared" si="6"/>
        <v>39</v>
      </c>
      <c r="AD7" s="1">
        <v>4</v>
      </c>
    </row>
    <row r="8" spans="1:30" ht="15">
      <c r="A8" s="40" t="s">
        <v>354</v>
      </c>
      <c r="B8" s="41">
        <v>2</v>
      </c>
      <c r="C8" s="40" t="s">
        <v>51</v>
      </c>
      <c r="D8" s="40" t="s">
        <v>71</v>
      </c>
      <c r="E8" s="7" t="s">
        <v>17</v>
      </c>
      <c r="F8" s="39" t="s">
        <v>344</v>
      </c>
      <c r="G8" s="11">
        <f t="shared" si="0"/>
        <v>0.25</v>
      </c>
      <c r="H8" s="7">
        <f t="shared" si="1"/>
        <v>228</v>
      </c>
      <c r="I8" s="7">
        <f t="shared" si="1"/>
        <v>21</v>
      </c>
      <c r="J8" s="7">
        <f t="shared" si="1"/>
        <v>57</v>
      </c>
      <c r="K8" s="7">
        <f t="shared" si="1"/>
        <v>14</v>
      </c>
      <c r="L8" s="7">
        <f t="shared" si="1"/>
        <v>38</v>
      </c>
      <c r="M8" s="7">
        <f t="shared" si="7"/>
        <v>45</v>
      </c>
      <c r="N8" s="7">
        <f t="shared" si="2"/>
        <v>2</v>
      </c>
      <c r="O8" s="4">
        <f t="shared" si="3"/>
        <v>0.23961661341853036</v>
      </c>
      <c r="P8" s="1">
        <v>313</v>
      </c>
      <c r="Q8" s="1">
        <v>28</v>
      </c>
      <c r="R8" s="1">
        <v>75</v>
      </c>
      <c r="S8" s="1">
        <v>18</v>
      </c>
      <c r="T8" s="1">
        <v>50</v>
      </c>
      <c r="U8" s="1">
        <f t="shared" si="4"/>
        <v>60</v>
      </c>
      <c r="V8" s="1">
        <v>3</v>
      </c>
      <c r="W8" s="4">
        <f t="shared" si="5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6"/>
        <v>15</v>
      </c>
      <c r="AD8" s="1">
        <v>1</v>
      </c>
    </row>
    <row r="9" spans="1:30" ht="15">
      <c r="A9" s="40" t="s">
        <v>353</v>
      </c>
      <c r="B9" s="41">
        <v>3</v>
      </c>
      <c r="C9" s="40" t="s">
        <v>39</v>
      </c>
      <c r="D9" s="40" t="s">
        <v>16</v>
      </c>
      <c r="E9" s="40"/>
      <c r="F9" s="39" t="s">
        <v>288</v>
      </c>
      <c r="G9" s="11">
        <f t="shared" si="0"/>
        <v>0.2719298245614035</v>
      </c>
      <c r="H9" s="7">
        <f>P9-X9</f>
        <v>114</v>
      </c>
      <c r="I9" s="7">
        <f>Q9-Y9</f>
        <v>12</v>
      </c>
      <c r="J9" s="7">
        <f>R9-Z9</f>
        <v>31</v>
      </c>
      <c r="K9" s="7">
        <f>S9-AA9</f>
        <v>1</v>
      </c>
      <c r="L9" s="7">
        <f>T9-AB9</f>
        <v>12</v>
      </c>
      <c r="M9" s="7">
        <f>I9+L9-K9</f>
        <v>23</v>
      </c>
      <c r="N9" s="7">
        <f>V9-AD9</f>
        <v>4</v>
      </c>
      <c r="O9" s="4">
        <f>R9/P9</f>
        <v>0.2772585669781931</v>
      </c>
      <c r="P9" s="1">
        <v>321</v>
      </c>
      <c r="Q9" s="1">
        <v>51</v>
      </c>
      <c r="R9" s="1">
        <v>89</v>
      </c>
      <c r="S9" s="1">
        <v>4</v>
      </c>
      <c r="T9" s="1">
        <v>31</v>
      </c>
      <c r="U9" s="1">
        <f>Q9+T9-S9</f>
        <v>78</v>
      </c>
      <c r="V9" s="1">
        <v>18</v>
      </c>
      <c r="W9" s="4">
        <f>Z9/X9</f>
        <v>0.28019323671497587</v>
      </c>
      <c r="X9" s="1">
        <v>207</v>
      </c>
      <c r="Y9" s="1">
        <v>39</v>
      </c>
      <c r="Z9" s="1">
        <v>58</v>
      </c>
      <c r="AA9" s="1">
        <v>3</v>
      </c>
      <c r="AB9" s="1">
        <v>19</v>
      </c>
      <c r="AC9" s="1">
        <f>Y9+AB9-AA9</f>
        <v>55</v>
      </c>
      <c r="AD9" s="1">
        <v>14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254</v>
      </c>
      <c r="G10" s="11">
        <f t="shared" si="0"/>
        <v>0.25</v>
      </c>
      <c r="H10" s="7">
        <f t="shared" si="1"/>
        <v>24</v>
      </c>
      <c r="I10" s="7">
        <f t="shared" si="1"/>
        <v>1</v>
      </c>
      <c r="J10" s="7">
        <f t="shared" si="1"/>
        <v>6</v>
      </c>
      <c r="K10" s="7">
        <f t="shared" si="1"/>
        <v>1</v>
      </c>
      <c r="L10" s="7">
        <f t="shared" si="1"/>
        <v>5</v>
      </c>
      <c r="M10" s="7">
        <f>I10+L10-K10</f>
        <v>5</v>
      </c>
      <c r="N10" s="7">
        <f t="shared" si="2"/>
        <v>0</v>
      </c>
      <c r="O10" s="4">
        <f t="shared" si="3"/>
        <v>0.26440677966101694</v>
      </c>
      <c r="P10" s="1">
        <v>295</v>
      </c>
      <c r="Q10" s="1">
        <v>41</v>
      </c>
      <c r="R10" s="1">
        <v>78</v>
      </c>
      <c r="S10" s="1">
        <v>7</v>
      </c>
      <c r="T10" s="1">
        <v>40</v>
      </c>
      <c r="U10" s="1">
        <f t="shared" si="4"/>
        <v>74</v>
      </c>
      <c r="V10" s="1">
        <v>1</v>
      </c>
      <c r="W10" s="4">
        <f t="shared" si="5"/>
        <v>0.2656826568265683</v>
      </c>
      <c r="X10" s="1">
        <v>271</v>
      </c>
      <c r="Y10" s="1">
        <v>40</v>
      </c>
      <c r="Z10" s="1">
        <v>72</v>
      </c>
      <c r="AA10" s="1">
        <v>6</v>
      </c>
      <c r="AB10" s="1">
        <v>35</v>
      </c>
      <c r="AC10" s="1">
        <f t="shared" si="6"/>
        <v>69</v>
      </c>
      <c r="AD10" s="1">
        <v>1</v>
      </c>
    </row>
    <row r="11" spans="1:30" ht="15">
      <c r="A11" s="40">
        <v>8</v>
      </c>
      <c r="B11" s="41">
        <v>3</v>
      </c>
      <c r="C11" s="40" t="s">
        <v>40</v>
      </c>
      <c r="D11" s="40" t="s">
        <v>371</v>
      </c>
      <c r="E11" s="7" t="s">
        <v>16</v>
      </c>
      <c r="F11" s="39" t="s">
        <v>253</v>
      </c>
      <c r="G11" s="11">
        <f t="shared" si="0"/>
        <v>0.2037037037037037</v>
      </c>
      <c r="H11" s="7">
        <f t="shared" si="1"/>
        <v>54</v>
      </c>
      <c r="I11" s="7">
        <f t="shared" si="1"/>
        <v>12</v>
      </c>
      <c r="J11" s="7">
        <f t="shared" si="1"/>
        <v>11</v>
      </c>
      <c r="K11" s="7">
        <f t="shared" si="1"/>
        <v>0</v>
      </c>
      <c r="L11" s="7">
        <f t="shared" si="1"/>
        <v>1</v>
      </c>
      <c r="M11" s="7">
        <f t="shared" si="7"/>
        <v>13</v>
      </c>
      <c r="N11" s="7">
        <f t="shared" si="2"/>
        <v>2</v>
      </c>
      <c r="O11" s="4">
        <f t="shared" si="3"/>
        <v>0.23469387755102042</v>
      </c>
      <c r="P11" s="1">
        <v>196</v>
      </c>
      <c r="Q11" s="1">
        <v>31</v>
      </c>
      <c r="R11" s="1">
        <v>46</v>
      </c>
      <c r="S11" s="1">
        <v>0</v>
      </c>
      <c r="T11" s="1">
        <v>11</v>
      </c>
      <c r="U11" s="1">
        <f t="shared" si="4"/>
        <v>42</v>
      </c>
      <c r="V11" s="1">
        <v>8</v>
      </c>
      <c r="W11" s="4">
        <f t="shared" si="5"/>
        <v>0.24647887323943662</v>
      </c>
      <c r="X11" s="1">
        <v>142</v>
      </c>
      <c r="Y11" s="1">
        <v>19</v>
      </c>
      <c r="Z11" s="1">
        <v>35</v>
      </c>
      <c r="AA11" s="1">
        <v>0</v>
      </c>
      <c r="AB11" s="1">
        <v>10</v>
      </c>
      <c r="AC11" s="1">
        <f t="shared" si="6"/>
        <v>29</v>
      </c>
      <c r="AD11" s="1">
        <v>6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291</v>
      </c>
      <c r="G12" s="11">
        <f t="shared" si="0"/>
        <v>0.33980582524271846</v>
      </c>
      <c r="H12" s="7">
        <f t="shared" si="1"/>
        <v>515</v>
      </c>
      <c r="I12" s="7">
        <f t="shared" si="1"/>
        <v>92</v>
      </c>
      <c r="J12" s="7">
        <f t="shared" si="1"/>
        <v>175</v>
      </c>
      <c r="K12" s="7">
        <f t="shared" si="1"/>
        <v>11</v>
      </c>
      <c r="L12" s="7">
        <f t="shared" si="1"/>
        <v>49</v>
      </c>
      <c r="M12" s="7">
        <f t="shared" si="7"/>
        <v>130</v>
      </c>
      <c r="N12" s="7">
        <f t="shared" si="2"/>
        <v>30</v>
      </c>
      <c r="O12" s="4">
        <f t="shared" si="3"/>
        <v>0.33980582524271846</v>
      </c>
      <c r="P12" s="1">
        <v>515</v>
      </c>
      <c r="Q12" s="1">
        <v>92</v>
      </c>
      <c r="R12" s="1">
        <v>175</v>
      </c>
      <c r="S12" s="1">
        <v>11</v>
      </c>
      <c r="T12" s="1">
        <v>49</v>
      </c>
      <c r="U12" s="1">
        <f t="shared" si="4"/>
        <v>130</v>
      </c>
      <c r="V12" s="1">
        <v>30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292</v>
      </c>
      <c r="G13" s="11">
        <f t="shared" si="0"/>
        <v>0.2838427947598253</v>
      </c>
      <c r="H13" s="7">
        <f t="shared" si="1"/>
        <v>458</v>
      </c>
      <c r="I13" s="7">
        <f t="shared" si="1"/>
        <v>77</v>
      </c>
      <c r="J13" s="7">
        <f t="shared" si="1"/>
        <v>130</v>
      </c>
      <c r="K13" s="7">
        <f t="shared" si="1"/>
        <v>9</v>
      </c>
      <c r="L13" s="7">
        <f t="shared" si="1"/>
        <v>59</v>
      </c>
      <c r="M13" s="7">
        <f t="shared" si="7"/>
        <v>127</v>
      </c>
      <c r="N13" s="7">
        <f t="shared" si="2"/>
        <v>18</v>
      </c>
      <c r="O13" s="4">
        <f t="shared" si="3"/>
        <v>0.2838427947598253</v>
      </c>
      <c r="P13" s="1">
        <v>458</v>
      </c>
      <c r="Q13" s="1">
        <v>77</v>
      </c>
      <c r="R13" s="1">
        <v>130</v>
      </c>
      <c r="S13" s="1">
        <v>9</v>
      </c>
      <c r="T13" s="1">
        <v>59</v>
      </c>
      <c r="U13" s="1">
        <f>Q13+T13-S13</f>
        <v>127</v>
      </c>
      <c r="V13" s="1">
        <v>18</v>
      </c>
      <c r="W13" s="4" t="e">
        <f t="shared" si="5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64</v>
      </c>
      <c r="D14" s="40" t="s">
        <v>19</v>
      </c>
      <c r="E14" s="40"/>
      <c r="F14" s="39" t="s">
        <v>293</v>
      </c>
      <c r="G14" s="11">
        <f t="shared" si="0"/>
        <v>0.30963302752293576</v>
      </c>
      <c r="H14" s="7">
        <f t="shared" si="1"/>
        <v>436</v>
      </c>
      <c r="I14" s="7">
        <f t="shared" si="1"/>
        <v>69</v>
      </c>
      <c r="J14" s="7">
        <f t="shared" si="1"/>
        <v>135</v>
      </c>
      <c r="K14" s="7">
        <f t="shared" si="1"/>
        <v>12</v>
      </c>
      <c r="L14" s="7">
        <f t="shared" si="1"/>
        <v>49</v>
      </c>
      <c r="M14" s="7">
        <f t="shared" si="7"/>
        <v>106</v>
      </c>
      <c r="N14" s="7">
        <f t="shared" si="2"/>
        <v>3</v>
      </c>
      <c r="O14" s="4">
        <f t="shared" si="3"/>
        <v>0.30963302752293576</v>
      </c>
      <c r="P14" s="1">
        <v>436</v>
      </c>
      <c r="Q14" s="1">
        <v>69</v>
      </c>
      <c r="R14" s="1">
        <v>135</v>
      </c>
      <c r="S14" s="1">
        <v>12</v>
      </c>
      <c r="T14" s="1">
        <v>49</v>
      </c>
      <c r="U14" s="1">
        <f t="shared" si="4"/>
        <v>106</v>
      </c>
      <c r="V14" s="1">
        <v>3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 t="s">
        <v>365</v>
      </c>
      <c r="B15" s="41">
        <v>3</v>
      </c>
      <c r="C15" s="40" t="s">
        <v>42</v>
      </c>
      <c r="D15" s="40" t="s">
        <v>19</v>
      </c>
      <c r="F15" s="39" t="s">
        <v>372</v>
      </c>
      <c r="G15" s="11">
        <f aca="true" t="shared" si="8" ref="G15:G30">J15/H15</f>
        <v>0.20408163265306123</v>
      </c>
      <c r="H15" s="7">
        <f t="shared" si="1"/>
        <v>49</v>
      </c>
      <c r="I15" s="7">
        <f t="shared" si="1"/>
        <v>9</v>
      </c>
      <c r="J15" s="7">
        <f t="shared" si="1"/>
        <v>10</v>
      </c>
      <c r="K15" s="7">
        <f t="shared" si="1"/>
        <v>0</v>
      </c>
      <c r="L15" s="7">
        <f t="shared" si="1"/>
        <v>4</v>
      </c>
      <c r="M15" s="7">
        <f aca="true" t="shared" si="9" ref="M15:M30">I15+L15-K15</f>
        <v>13</v>
      </c>
      <c r="N15" s="7">
        <f t="shared" si="2"/>
        <v>2</v>
      </c>
      <c r="O15" s="4">
        <f t="shared" si="3"/>
        <v>0.2898550724637681</v>
      </c>
      <c r="P15" s="1">
        <v>69</v>
      </c>
      <c r="Q15" s="1">
        <v>15</v>
      </c>
      <c r="R15" s="1">
        <v>20</v>
      </c>
      <c r="S15" s="1">
        <v>2</v>
      </c>
      <c r="T15" s="1">
        <v>11</v>
      </c>
      <c r="U15" s="1">
        <f t="shared" si="4"/>
        <v>24</v>
      </c>
      <c r="V15" s="1">
        <v>2</v>
      </c>
      <c r="W15" s="4">
        <f t="shared" si="5"/>
        <v>0.5</v>
      </c>
      <c r="X15" s="1">
        <v>20</v>
      </c>
      <c r="Y15" s="1">
        <v>6</v>
      </c>
      <c r="Z15" s="1">
        <v>10</v>
      </c>
      <c r="AA15" s="1">
        <v>2</v>
      </c>
      <c r="AB15" s="1">
        <v>7</v>
      </c>
      <c r="AC15" s="1">
        <f t="shared" si="6"/>
        <v>11</v>
      </c>
      <c r="AD15" s="1">
        <v>0</v>
      </c>
    </row>
    <row r="16" spans="1:30" ht="15">
      <c r="A16" s="40">
        <v>25</v>
      </c>
      <c r="B16" s="41">
        <v>3</v>
      </c>
      <c r="C16" s="40" t="s">
        <v>43</v>
      </c>
      <c r="D16" s="40" t="s">
        <v>19</v>
      </c>
      <c r="E16" s="40"/>
      <c r="F16" s="39" t="s">
        <v>258</v>
      </c>
      <c r="G16" s="11">
        <f t="shared" si="8"/>
        <v>0.2926829268292683</v>
      </c>
      <c r="H16" s="7">
        <f t="shared" si="1"/>
        <v>82</v>
      </c>
      <c r="I16" s="7">
        <f t="shared" si="1"/>
        <v>10</v>
      </c>
      <c r="J16" s="7">
        <f t="shared" si="1"/>
        <v>24</v>
      </c>
      <c r="K16" s="7">
        <f t="shared" si="1"/>
        <v>2</v>
      </c>
      <c r="L16" s="7">
        <f t="shared" si="1"/>
        <v>11</v>
      </c>
      <c r="M16" s="7">
        <f t="shared" si="9"/>
        <v>19</v>
      </c>
      <c r="N16" s="7">
        <f t="shared" si="2"/>
        <v>5</v>
      </c>
      <c r="O16" s="4">
        <f t="shared" si="3"/>
        <v>0.2711864406779661</v>
      </c>
      <c r="P16" s="1">
        <v>413</v>
      </c>
      <c r="Q16" s="1">
        <v>63</v>
      </c>
      <c r="R16" s="1">
        <v>112</v>
      </c>
      <c r="S16" s="1">
        <v>16</v>
      </c>
      <c r="T16" s="1">
        <v>68</v>
      </c>
      <c r="U16" s="1">
        <f t="shared" si="4"/>
        <v>115</v>
      </c>
      <c r="V16" s="1">
        <v>14</v>
      </c>
      <c r="W16" s="4">
        <f t="shared" si="5"/>
        <v>0.26586102719033233</v>
      </c>
      <c r="X16" s="1">
        <v>331</v>
      </c>
      <c r="Y16" s="1">
        <v>53</v>
      </c>
      <c r="Z16" s="1">
        <v>88</v>
      </c>
      <c r="AA16" s="1">
        <v>14</v>
      </c>
      <c r="AB16" s="1">
        <v>57</v>
      </c>
      <c r="AC16" s="1">
        <f t="shared" si="6"/>
        <v>96</v>
      </c>
      <c r="AD16" s="1">
        <v>9</v>
      </c>
    </row>
    <row r="17" spans="1:30" ht="15">
      <c r="A17" s="40">
        <v>1</v>
      </c>
      <c r="B17" s="41">
        <v>2</v>
      </c>
      <c r="C17" s="40" t="s">
        <v>39</v>
      </c>
      <c r="D17" s="40" t="s">
        <v>20</v>
      </c>
      <c r="E17" s="40" t="s">
        <v>377</v>
      </c>
      <c r="F17" s="39" t="s">
        <v>329</v>
      </c>
      <c r="G17" s="11">
        <f t="shared" si="8"/>
        <v>0.05263157894736842</v>
      </c>
      <c r="H17" s="7">
        <f aca="true" t="shared" si="10" ref="H17:L30">P17-X17</f>
        <v>19</v>
      </c>
      <c r="I17" s="7">
        <f t="shared" si="10"/>
        <v>3</v>
      </c>
      <c r="J17" s="7">
        <f t="shared" si="10"/>
        <v>1</v>
      </c>
      <c r="K17" s="7">
        <f t="shared" si="10"/>
        <v>1</v>
      </c>
      <c r="L17" s="7">
        <f t="shared" si="10"/>
        <v>1</v>
      </c>
      <c r="M17" s="7">
        <f t="shared" si="9"/>
        <v>3</v>
      </c>
      <c r="N17" s="7">
        <f aca="true" t="shared" si="11" ref="N17:N30">V17-AD17</f>
        <v>0</v>
      </c>
      <c r="O17" s="4">
        <f aca="true" t="shared" si="12" ref="O17:O30">R17/P17</f>
        <v>0.3246753246753247</v>
      </c>
      <c r="P17" s="1">
        <v>308</v>
      </c>
      <c r="Q17" s="1">
        <v>61</v>
      </c>
      <c r="R17" s="1">
        <v>100</v>
      </c>
      <c r="S17" s="1">
        <v>14</v>
      </c>
      <c r="T17" s="1">
        <v>46</v>
      </c>
      <c r="U17" s="1">
        <f aca="true" t="shared" si="13" ref="U17:U30">Q17+T17-S17</f>
        <v>93</v>
      </c>
      <c r="V17" s="1">
        <v>5</v>
      </c>
      <c r="W17" s="4">
        <f aca="true" t="shared" si="14" ref="W17:W30">Z17/X17</f>
        <v>0.34256055363321797</v>
      </c>
      <c r="X17" s="1">
        <v>289</v>
      </c>
      <c r="Y17" s="1">
        <v>58</v>
      </c>
      <c r="Z17" s="1">
        <v>99</v>
      </c>
      <c r="AA17" s="1">
        <v>13</v>
      </c>
      <c r="AB17" s="1">
        <v>45</v>
      </c>
      <c r="AC17" s="1">
        <f aca="true" t="shared" si="15" ref="AC17:AC30">Y17+AB17-AA17</f>
        <v>90</v>
      </c>
      <c r="AD17" s="1">
        <v>5</v>
      </c>
    </row>
    <row r="18" spans="1:30" s="48" customFormat="1" ht="15">
      <c r="A18" s="42" t="s">
        <v>354</v>
      </c>
      <c r="B18" s="43">
        <v>3</v>
      </c>
      <c r="C18" s="42" t="s">
        <v>39</v>
      </c>
      <c r="D18" s="42" t="s">
        <v>20</v>
      </c>
      <c r="E18" s="42"/>
      <c r="F18" s="44" t="s">
        <v>309</v>
      </c>
      <c r="G18" s="50">
        <f>J18/H18</f>
        <v>0.2097902097902098</v>
      </c>
      <c r="H18" s="42">
        <f>P18-X18</f>
        <v>143</v>
      </c>
      <c r="I18" s="42">
        <f>Q18-Y18</f>
        <v>15</v>
      </c>
      <c r="J18" s="42">
        <f>R18-Z18</f>
        <v>30</v>
      </c>
      <c r="K18" s="42">
        <f>S18-AA18</f>
        <v>2</v>
      </c>
      <c r="L18" s="42">
        <f>T18-AB18</f>
        <v>15</v>
      </c>
      <c r="M18" s="42">
        <f>I18+L18-K18</f>
        <v>28</v>
      </c>
      <c r="N18" s="42">
        <f>V18-AD18</f>
        <v>1</v>
      </c>
      <c r="O18" s="51">
        <f>R18/P18</f>
        <v>0.2616822429906542</v>
      </c>
      <c r="P18" s="48">
        <v>214</v>
      </c>
      <c r="Q18" s="48">
        <v>24</v>
      </c>
      <c r="R18" s="48">
        <v>56</v>
      </c>
      <c r="S18" s="48">
        <v>5</v>
      </c>
      <c r="T18" s="48">
        <v>25</v>
      </c>
      <c r="U18" s="48">
        <f>Q18+T18-S18</f>
        <v>44</v>
      </c>
      <c r="V18" s="48">
        <v>1</v>
      </c>
      <c r="W18" s="51">
        <f>Z18/X18</f>
        <v>0.36619718309859156</v>
      </c>
      <c r="X18" s="48">
        <v>71</v>
      </c>
      <c r="Y18" s="48">
        <v>9</v>
      </c>
      <c r="Z18" s="48">
        <v>26</v>
      </c>
      <c r="AA18" s="48">
        <v>3</v>
      </c>
      <c r="AB18" s="48">
        <v>10</v>
      </c>
      <c r="AC18" s="48">
        <f>Y18+AB18-AA18</f>
        <v>16</v>
      </c>
      <c r="AD18" s="48">
        <v>0</v>
      </c>
    </row>
    <row r="19" spans="1:30" s="48" customFormat="1" ht="15">
      <c r="A19" s="42">
        <v>11</v>
      </c>
      <c r="B19" s="43">
        <v>2</v>
      </c>
      <c r="C19" s="42" t="s">
        <v>41</v>
      </c>
      <c r="D19" s="42" t="s">
        <v>18</v>
      </c>
      <c r="E19" s="42"/>
      <c r="F19" s="44" t="s">
        <v>289</v>
      </c>
      <c r="G19" s="50">
        <f t="shared" si="8"/>
        <v>0.2554112554112554</v>
      </c>
      <c r="H19" s="42">
        <f t="shared" si="10"/>
        <v>231</v>
      </c>
      <c r="I19" s="42">
        <f t="shared" si="10"/>
        <v>40</v>
      </c>
      <c r="J19" s="42">
        <f t="shared" si="10"/>
        <v>59</v>
      </c>
      <c r="K19" s="42">
        <f t="shared" si="10"/>
        <v>2</v>
      </c>
      <c r="L19" s="42">
        <f t="shared" si="10"/>
        <v>18</v>
      </c>
      <c r="M19" s="42">
        <f>I19+L19-K19</f>
        <v>56</v>
      </c>
      <c r="N19" s="42">
        <f t="shared" si="11"/>
        <v>8</v>
      </c>
      <c r="O19" s="51">
        <f t="shared" si="12"/>
        <v>0.2554112554112554</v>
      </c>
      <c r="P19" s="48">
        <v>231</v>
      </c>
      <c r="Q19" s="48">
        <v>40</v>
      </c>
      <c r="R19" s="48">
        <v>59</v>
      </c>
      <c r="S19" s="48">
        <v>2</v>
      </c>
      <c r="T19" s="48">
        <v>18</v>
      </c>
      <c r="U19" s="48">
        <f t="shared" si="13"/>
        <v>56</v>
      </c>
      <c r="V19" s="48">
        <v>8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5</v>
      </c>
      <c r="B20" s="43">
        <v>3</v>
      </c>
      <c r="C20" s="42" t="s">
        <v>51</v>
      </c>
      <c r="D20" s="42" t="s">
        <v>19</v>
      </c>
      <c r="E20" s="42"/>
      <c r="F20" s="44" t="s">
        <v>296</v>
      </c>
      <c r="G20" s="50">
        <f>J20/H20</f>
        <v>0.28823529411764703</v>
      </c>
      <c r="H20" s="42">
        <f aca="true" t="shared" si="16" ref="H20:L22">P20-X20</f>
        <v>340</v>
      </c>
      <c r="I20" s="42">
        <f t="shared" si="16"/>
        <v>48</v>
      </c>
      <c r="J20" s="42">
        <f t="shared" si="16"/>
        <v>98</v>
      </c>
      <c r="K20" s="42">
        <f t="shared" si="16"/>
        <v>19</v>
      </c>
      <c r="L20" s="42">
        <f t="shared" si="16"/>
        <v>52</v>
      </c>
      <c r="M20" s="42">
        <f>I20+L20-K20</f>
        <v>81</v>
      </c>
      <c r="N20" s="42">
        <f>V20-AD20</f>
        <v>1</v>
      </c>
      <c r="O20" s="51">
        <f>R20/P20</f>
        <v>0.28823529411764703</v>
      </c>
      <c r="P20" s="48">
        <v>340</v>
      </c>
      <c r="Q20" s="48">
        <v>48</v>
      </c>
      <c r="R20" s="48">
        <v>98</v>
      </c>
      <c r="S20" s="48">
        <v>19</v>
      </c>
      <c r="T20" s="48">
        <v>52</v>
      </c>
      <c r="U20" s="48">
        <f>Q20+T20-S20</f>
        <v>81</v>
      </c>
      <c r="V20" s="48">
        <v>1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">
      <c r="A21" s="42" t="s">
        <v>354</v>
      </c>
      <c r="B21" s="43">
        <v>3</v>
      </c>
      <c r="C21" s="42" t="s">
        <v>41</v>
      </c>
      <c r="D21" s="42" t="s">
        <v>15</v>
      </c>
      <c r="E21" s="42" t="s">
        <v>19</v>
      </c>
      <c r="F21" s="44" t="s">
        <v>348</v>
      </c>
      <c r="G21" s="50">
        <f>J21/H21</f>
        <v>0.26737967914438504</v>
      </c>
      <c r="H21" s="42">
        <f t="shared" si="16"/>
        <v>187</v>
      </c>
      <c r="I21" s="42">
        <f t="shared" si="16"/>
        <v>27</v>
      </c>
      <c r="J21" s="42">
        <f t="shared" si="16"/>
        <v>50</v>
      </c>
      <c r="K21" s="42">
        <f t="shared" si="16"/>
        <v>8</v>
      </c>
      <c r="L21" s="42">
        <f t="shared" si="16"/>
        <v>28</v>
      </c>
      <c r="M21" s="42">
        <f>I21+L21-K21</f>
        <v>47</v>
      </c>
      <c r="N21" s="42">
        <f>V21-AD21</f>
        <v>1</v>
      </c>
      <c r="O21" s="51">
        <f>R21/P21</f>
        <v>0.26737967914438504</v>
      </c>
      <c r="P21" s="48">
        <v>187</v>
      </c>
      <c r="Q21" s="48">
        <v>27</v>
      </c>
      <c r="R21" s="48">
        <v>50</v>
      </c>
      <c r="S21" s="48">
        <v>8</v>
      </c>
      <c r="T21" s="48">
        <v>28</v>
      </c>
      <c r="U21" s="48">
        <f>Q21+T21-S21</f>
        <v>47</v>
      </c>
      <c r="V21" s="48">
        <v>1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>
        <v>10</v>
      </c>
      <c r="B22" s="43">
        <v>3</v>
      </c>
      <c r="C22" s="42" t="s">
        <v>42</v>
      </c>
      <c r="D22" s="42" t="s">
        <v>16</v>
      </c>
      <c r="E22" s="42"/>
      <c r="F22" s="44" t="s">
        <v>290</v>
      </c>
      <c r="G22" s="50">
        <f>J22/H22</f>
        <v>0.28232189973614774</v>
      </c>
      <c r="H22" s="42">
        <f t="shared" si="16"/>
        <v>379</v>
      </c>
      <c r="I22" s="42">
        <f t="shared" si="16"/>
        <v>61</v>
      </c>
      <c r="J22" s="42">
        <f t="shared" si="16"/>
        <v>107</v>
      </c>
      <c r="K22" s="42">
        <f t="shared" si="16"/>
        <v>8</v>
      </c>
      <c r="L22" s="42">
        <f t="shared" si="16"/>
        <v>51</v>
      </c>
      <c r="M22" s="42">
        <f>I22+L22-K22</f>
        <v>104</v>
      </c>
      <c r="N22" s="42">
        <f>V22-AD22</f>
        <v>1</v>
      </c>
      <c r="O22" s="51">
        <f>R22/P22</f>
        <v>0.28232189973614774</v>
      </c>
      <c r="P22" s="48">
        <v>379</v>
      </c>
      <c r="Q22" s="48">
        <v>61</v>
      </c>
      <c r="R22" s="48">
        <v>107</v>
      </c>
      <c r="S22" s="48">
        <v>8</v>
      </c>
      <c r="T22" s="48">
        <v>51</v>
      </c>
      <c r="U22" s="48">
        <f>Q22+T22-S22</f>
        <v>104</v>
      </c>
      <c r="V22" s="48">
        <v>1</v>
      </c>
      <c r="W22" s="51" t="e">
        <f>Z22/X22</f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>Y22+AB22-AA22</f>
        <v>0</v>
      </c>
      <c r="AD22" s="48">
        <v>0</v>
      </c>
    </row>
    <row r="23" spans="1:30" s="48" customFormat="1" ht="15">
      <c r="A23" s="42">
        <v>13</v>
      </c>
      <c r="B23" s="43">
        <v>2</v>
      </c>
      <c r="C23" s="42" t="s">
        <v>44</v>
      </c>
      <c r="D23" s="42" t="s">
        <v>15</v>
      </c>
      <c r="E23" s="42"/>
      <c r="F23" s="44" t="s">
        <v>250</v>
      </c>
      <c r="G23" s="50">
        <f t="shared" si="8"/>
        <v>0.30666666666666664</v>
      </c>
      <c r="H23" s="42">
        <f t="shared" si="10"/>
        <v>75</v>
      </c>
      <c r="I23" s="42">
        <f t="shared" si="10"/>
        <v>14</v>
      </c>
      <c r="J23" s="42">
        <f t="shared" si="10"/>
        <v>23</v>
      </c>
      <c r="K23" s="42">
        <f t="shared" si="10"/>
        <v>5</v>
      </c>
      <c r="L23" s="42">
        <f t="shared" si="10"/>
        <v>14</v>
      </c>
      <c r="M23" s="42">
        <f t="shared" si="9"/>
        <v>23</v>
      </c>
      <c r="N23" s="42">
        <f t="shared" si="11"/>
        <v>2</v>
      </c>
      <c r="O23" s="51">
        <f t="shared" si="12"/>
        <v>0.3058252427184466</v>
      </c>
      <c r="P23" s="48">
        <v>206</v>
      </c>
      <c r="Q23" s="48">
        <v>32</v>
      </c>
      <c r="R23" s="48">
        <v>63</v>
      </c>
      <c r="S23" s="48">
        <v>9</v>
      </c>
      <c r="T23" s="48">
        <v>35</v>
      </c>
      <c r="U23" s="48">
        <f t="shared" si="13"/>
        <v>58</v>
      </c>
      <c r="V23" s="48">
        <v>5</v>
      </c>
      <c r="W23" s="51">
        <f t="shared" si="14"/>
        <v>0.3053435114503817</v>
      </c>
      <c r="X23" s="48">
        <v>131</v>
      </c>
      <c r="Y23" s="48">
        <v>18</v>
      </c>
      <c r="Z23" s="48">
        <v>40</v>
      </c>
      <c r="AA23" s="48">
        <v>4</v>
      </c>
      <c r="AB23" s="48">
        <v>21</v>
      </c>
      <c r="AC23" s="48">
        <f t="shared" si="15"/>
        <v>35</v>
      </c>
      <c r="AD23" s="48">
        <v>3</v>
      </c>
    </row>
    <row r="24" spans="1:30" s="48" customFormat="1" ht="15">
      <c r="A24" s="42" t="s">
        <v>353</v>
      </c>
      <c r="B24" s="43">
        <v>3</v>
      </c>
      <c r="C24" s="42" t="s">
        <v>39</v>
      </c>
      <c r="D24" s="42" t="s">
        <v>73</v>
      </c>
      <c r="E24" s="42" t="s">
        <v>16</v>
      </c>
      <c r="F24" s="44" t="s">
        <v>288</v>
      </c>
      <c r="G24" s="50">
        <f t="shared" si="8"/>
        <v>0.2847682119205298</v>
      </c>
      <c r="H24" s="42">
        <f t="shared" si="10"/>
        <v>151</v>
      </c>
      <c r="I24" s="42">
        <f t="shared" si="10"/>
        <v>28</v>
      </c>
      <c r="J24" s="42">
        <f t="shared" si="10"/>
        <v>43</v>
      </c>
      <c r="K24" s="42">
        <f t="shared" si="10"/>
        <v>2</v>
      </c>
      <c r="L24" s="42">
        <f t="shared" si="10"/>
        <v>13</v>
      </c>
      <c r="M24" s="42">
        <f t="shared" si="9"/>
        <v>39</v>
      </c>
      <c r="N24" s="42">
        <f t="shared" si="11"/>
        <v>12</v>
      </c>
      <c r="O24" s="51">
        <f t="shared" si="12"/>
        <v>0.2988505747126437</v>
      </c>
      <c r="P24" s="48">
        <v>174</v>
      </c>
      <c r="Q24" s="48">
        <v>34</v>
      </c>
      <c r="R24" s="48">
        <v>52</v>
      </c>
      <c r="S24" s="48">
        <v>3</v>
      </c>
      <c r="T24" s="48">
        <v>19</v>
      </c>
      <c r="U24" s="48">
        <f t="shared" si="13"/>
        <v>50</v>
      </c>
      <c r="V24" s="48">
        <v>13</v>
      </c>
      <c r="W24" s="51">
        <f t="shared" si="14"/>
        <v>0.391304347826087</v>
      </c>
      <c r="X24" s="48">
        <v>23</v>
      </c>
      <c r="Y24" s="48">
        <v>6</v>
      </c>
      <c r="Z24" s="48">
        <v>9</v>
      </c>
      <c r="AA24" s="48">
        <v>1</v>
      </c>
      <c r="AB24" s="48">
        <v>6</v>
      </c>
      <c r="AC24" s="48">
        <f t="shared" si="15"/>
        <v>11</v>
      </c>
      <c r="AD24" s="48">
        <v>1</v>
      </c>
    </row>
    <row r="25" spans="1:30" s="48" customFormat="1" ht="15">
      <c r="A25" s="42">
        <v>2</v>
      </c>
      <c r="B25" s="43">
        <v>3</v>
      </c>
      <c r="C25" s="42" t="s">
        <v>43</v>
      </c>
      <c r="D25" s="42" t="s">
        <v>15</v>
      </c>
      <c r="E25" s="42"/>
      <c r="F25" s="44" t="s">
        <v>286</v>
      </c>
      <c r="G25" s="50">
        <f t="shared" si="8"/>
        <v>0.2</v>
      </c>
      <c r="H25" s="42">
        <f t="shared" si="10"/>
        <v>35</v>
      </c>
      <c r="I25" s="42">
        <f t="shared" si="10"/>
        <v>4</v>
      </c>
      <c r="J25" s="42">
        <f t="shared" si="10"/>
        <v>7</v>
      </c>
      <c r="K25" s="42">
        <f t="shared" si="10"/>
        <v>2</v>
      </c>
      <c r="L25" s="42">
        <f t="shared" si="10"/>
        <v>3</v>
      </c>
      <c r="M25" s="42">
        <f t="shared" si="9"/>
        <v>5</v>
      </c>
      <c r="N25" s="42">
        <f t="shared" si="11"/>
        <v>0</v>
      </c>
      <c r="O25" s="51">
        <f t="shared" si="12"/>
        <v>0.2</v>
      </c>
      <c r="P25" s="48">
        <v>35</v>
      </c>
      <c r="Q25" s="48">
        <v>4</v>
      </c>
      <c r="R25" s="48">
        <v>7</v>
      </c>
      <c r="S25" s="48">
        <v>2</v>
      </c>
      <c r="T25" s="48">
        <v>3</v>
      </c>
      <c r="U25" s="48">
        <f t="shared" si="13"/>
        <v>5</v>
      </c>
      <c r="V25" s="48">
        <v>0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">
      <c r="A26" s="42">
        <v>19</v>
      </c>
      <c r="B26" s="43">
        <v>3</v>
      </c>
      <c r="C26" s="42" t="s">
        <v>64</v>
      </c>
      <c r="D26" s="42" t="s">
        <v>73</v>
      </c>
      <c r="E26" s="42" t="s">
        <v>18</v>
      </c>
      <c r="F26" s="44" t="s">
        <v>324</v>
      </c>
      <c r="G26" s="50">
        <f t="shared" si="8"/>
        <v>0.22916666666666666</v>
      </c>
      <c r="H26" s="42">
        <f t="shared" si="10"/>
        <v>48</v>
      </c>
      <c r="I26" s="42">
        <f t="shared" si="10"/>
        <v>8</v>
      </c>
      <c r="J26" s="42">
        <f t="shared" si="10"/>
        <v>11</v>
      </c>
      <c r="K26" s="42">
        <f t="shared" si="10"/>
        <v>0</v>
      </c>
      <c r="L26" s="42">
        <f t="shared" si="10"/>
        <v>4</v>
      </c>
      <c r="M26" s="42">
        <f t="shared" si="9"/>
        <v>12</v>
      </c>
      <c r="N26" s="42">
        <f t="shared" si="11"/>
        <v>1</v>
      </c>
      <c r="O26" s="51">
        <f t="shared" si="12"/>
        <v>0.25824175824175827</v>
      </c>
      <c r="P26" s="48">
        <v>182</v>
      </c>
      <c r="Q26" s="48">
        <v>25</v>
      </c>
      <c r="R26" s="48">
        <v>47</v>
      </c>
      <c r="S26" s="48">
        <v>0</v>
      </c>
      <c r="T26" s="48">
        <v>12</v>
      </c>
      <c r="U26" s="48">
        <f t="shared" si="13"/>
        <v>37</v>
      </c>
      <c r="V26" s="48">
        <v>2</v>
      </c>
      <c r="W26" s="51">
        <f t="shared" si="14"/>
        <v>0.26865671641791045</v>
      </c>
      <c r="X26" s="48">
        <v>134</v>
      </c>
      <c r="Y26" s="48">
        <v>17</v>
      </c>
      <c r="Z26" s="48">
        <v>36</v>
      </c>
      <c r="AA26" s="48">
        <v>0</v>
      </c>
      <c r="AB26" s="48">
        <v>8</v>
      </c>
      <c r="AC26" s="48">
        <f t="shared" si="15"/>
        <v>25</v>
      </c>
      <c r="AD26" s="48">
        <v>1</v>
      </c>
    </row>
    <row r="27" spans="1:30" s="48" customFormat="1" ht="15">
      <c r="A27" s="42">
        <v>1</v>
      </c>
      <c r="B27" s="43">
        <v>3</v>
      </c>
      <c r="C27" s="42" t="s">
        <v>51</v>
      </c>
      <c r="D27" s="42" t="s">
        <v>14</v>
      </c>
      <c r="E27" s="42"/>
      <c r="F27" s="44" t="s">
        <v>285</v>
      </c>
      <c r="G27" s="50">
        <f>J27/H27</f>
        <v>0.1415929203539823</v>
      </c>
      <c r="H27" s="42">
        <f>P27-X27</f>
        <v>113</v>
      </c>
      <c r="I27" s="42">
        <f>Q27-Y27</f>
        <v>8</v>
      </c>
      <c r="J27" s="42">
        <f>R27-Z27</f>
        <v>16</v>
      </c>
      <c r="K27" s="42">
        <f>S27-AA27</f>
        <v>2</v>
      </c>
      <c r="L27" s="42">
        <f>T27-AB27</f>
        <v>7</v>
      </c>
      <c r="M27" s="42">
        <f>I27+L27-K27</f>
        <v>13</v>
      </c>
      <c r="N27" s="42">
        <f t="shared" si="11"/>
        <v>0</v>
      </c>
      <c r="O27" s="51">
        <f t="shared" si="12"/>
        <v>0.1415929203539823</v>
      </c>
      <c r="P27" s="48">
        <v>113</v>
      </c>
      <c r="Q27" s="48">
        <v>8</v>
      </c>
      <c r="R27" s="48">
        <v>16</v>
      </c>
      <c r="S27" s="48">
        <v>2</v>
      </c>
      <c r="T27" s="48">
        <v>7</v>
      </c>
      <c r="U27" s="48">
        <f t="shared" si="13"/>
        <v>13</v>
      </c>
      <c r="V27" s="48">
        <v>0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30" s="48" customFormat="1" ht="15">
      <c r="A28" s="42">
        <v>3</v>
      </c>
      <c r="B28" s="43">
        <v>3</v>
      </c>
      <c r="C28" s="42" t="s">
        <v>51</v>
      </c>
      <c r="D28" s="42" t="s">
        <v>71</v>
      </c>
      <c r="E28" s="42" t="s">
        <v>17</v>
      </c>
      <c r="F28" s="44" t="s">
        <v>287</v>
      </c>
      <c r="G28" s="50">
        <f t="shared" si="8"/>
        <v>0.15151515151515152</v>
      </c>
      <c r="H28" s="42">
        <f t="shared" si="10"/>
        <v>33</v>
      </c>
      <c r="I28" s="42">
        <f t="shared" si="10"/>
        <v>2</v>
      </c>
      <c r="J28" s="42">
        <f t="shared" si="10"/>
        <v>5</v>
      </c>
      <c r="K28" s="42">
        <f t="shared" si="10"/>
        <v>0</v>
      </c>
      <c r="L28" s="42">
        <f t="shared" si="10"/>
        <v>0</v>
      </c>
      <c r="M28" s="42">
        <f t="shared" si="9"/>
        <v>2</v>
      </c>
      <c r="N28" s="42">
        <f t="shared" si="11"/>
        <v>0</v>
      </c>
      <c r="O28" s="51">
        <f t="shared" si="12"/>
        <v>0.15151515151515152</v>
      </c>
      <c r="P28" s="48">
        <v>33</v>
      </c>
      <c r="Q28" s="48">
        <v>2</v>
      </c>
      <c r="R28" s="48">
        <v>5</v>
      </c>
      <c r="S28" s="48">
        <v>0</v>
      </c>
      <c r="T28" s="48">
        <v>0</v>
      </c>
      <c r="U28" s="48">
        <f t="shared" si="13"/>
        <v>2</v>
      </c>
      <c r="V28" s="48">
        <v>0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>
        <v>23</v>
      </c>
      <c r="B29" s="43">
        <v>3</v>
      </c>
      <c r="C29" s="42" t="s">
        <v>58</v>
      </c>
      <c r="D29" s="42" t="s">
        <v>19</v>
      </c>
      <c r="E29" s="42"/>
      <c r="F29" s="44" t="s">
        <v>294</v>
      </c>
      <c r="G29" s="50">
        <f t="shared" si="8"/>
        <v>0.2625</v>
      </c>
      <c r="H29" s="42">
        <f t="shared" si="10"/>
        <v>160</v>
      </c>
      <c r="I29" s="42">
        <f t="shared" si="10"/>
        <v>27</v>
      </c>
      <c r="J29" s="42">
        <f t="shared" si="10"/>
        <v>42</v>
      </c>
      <c r="K29" s="42">
        <f t="shared" si="10"/>
        <v>8</v>
      </c>
      <c r="L29" s="42">
        <f t="shared" si="10"/>
        <v>36</v>
      </c>
      <c r="M29" s="42">
        <f t="shared" si="9"/>
        <v>55</v>
      </c>
      <c r="N29" s="42">
        <f t="shared" si="11"/>
        <v>1</v>
      </c>
      <c r="O29" s="51">
        <f t="shared" si="12"/>
        <v>0.2625</v>
      </c>
      <c r="P29" s="48">
        <v>160</v>
      </c>
      <c r="Q29" s="48">
        <v>27</v>
      </c>
      <c r="R29" s="48">
        <v>42</v>
      </c>
      <c r="S29" s="48">
        <v>8</v>
      </c>
      <c r="T29" s="48">
        <v>36</v>
      </c>
      <c r="U29" s="48">
        <f t="shared" si="13"/>
        <v>55</v>
      </c>
      <c r="V29" s="48">
        <v>1</v>
      </c>
      <c r="W29" s="51" t="e">
        <f t="shared" si="14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5"/>
        <v>0</v>
      </c>
      <c r="AD29" s="48">
        <v>0</v>
      </c>
    </row>
    <row r="30" spans="1:30" s="48" customFormat="1" ht="15.75" thickBot="1">
      <c r="A30" s="42">
        <v>1</v>
      </c>
      <c r="B30" s="43">
        <v>3</v>
      </c>
      <c r="C30" s="42" t="s">
        <v>357</v>
      </c>
      <c r="D30" s="42" t="s">
        <v>19</v>
      </c>
      <c r="E30" s="42"/>
      <c r="F30" s="44" t="s">
        <v>295</v>
      </c>
      <c r="G30" s="50">
        <f t="shared" si="8"/>
        <v>0.3333333333333333</v>
      </c>
      <c r="H30" s="42">
        <f t="shared" si="10"/>
        <v>3</v>
      </c>
      <c r="I30" s="42">
        <f t="shared" si="10"/>
        <v>3</v>
      </c>
      <c r="J30" s="42">
        <f t="shared" si="10"/>
        <v>1</v>
      </c>
      <c r="K30" s="42">
        <f t="shared" si="10"/>
        <v>0</v>
      </c>
      <c r="L30" s="42">
        <f t="shared" si="10"/>
        <v>0</v>
      </c>
      <c r="M30" s="42">
        <f t="shared" si="9"/>
        <v>3</v>
      </c>
      <c r="N30" s="42">
        <f t="shared" si="11"/>
        <v>0</v>
      </c>
      <c r="O30" s="51">
        <f t="shared" si="12"/>
        <v>0.3333333333333333</v>
      </c>
      <c r="P30" s="48">
        <v>3</v>
      </c>
      <c r="Q30" s="48">
        <v>3</v>
      </c>
      <c r="R30" s="48">
        <v>1</v>
      </c>
      <c r="S30" s="48">
        <v>0</v>
      </c>
      <c r="T30" s="48">
        <v>0</v>
      </c>
      <c r="U30" s="48">
        <f t="shared" si="13"/>
        <v>3</v>
      </c>
      <c r="V30" s="48">
        <v>0</v>
      </c>
      <c r="W30" s="51" t="e">
        <f t="shared" si="14"/>
        <v>#DIV/0!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f t="shared" si="15"/>
        <v>0</v>
      </c>
      <c r="AD30" s="48">
        <v>0</v>
      </c>
    </row>
    <row r="31" spans="1:14" ht="15.75" thickBot="1">
      <c r="A31" s="7">
        <f>SUM(A4:A30)</f>
        <v>232</v>
      </c>
      <c r="B31" s="7"/>
      <c r="C31" s="7"/>
      <c r="D31" s="7"/>
      <c r="E31" s="7"/>
      <c r="F31" s="10"/>
      <c r="G31" s="14">
        <f>J31/H31</f>
        <v>0.2730777468408653</v>
      </c>
      <c r="H31" s="15">
        <f aca="true" t="shared" si="17" ref="H31:N31">SUM(H4:H30)</f>
        <v>4669</v>
      </c>
      <c r="I31" s="15">
        <f t="shared" si="17"/>
        <v>685</v>
      </c>
      <c r="J31" s="15">
        <f t="shared" si="17"/>
        <v>1275</v>
      </c>
      <c r="K31" s="15">
        <f t="shared" si="17"/>
        <v>125</v>
      </c>
      <c r="L31" s="15">
        <f t="shared" si="17"/>
        <v>578</v>
      </c>
      <c r="M31" s="15">
        <f t="shared" si="17"/>
        <v>1138</v>
      </c>
      <c r="N31" s="16">
        <f t="shared" si="17"/>
        <v>99</v>
      </c>
    </row>
    <row r="32" spans="1:14" ht="15">
      <c r="A32" s="7"/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30" s="3" customFormat="1" ht="14.25">
      <c r="A33" s="8" t="s">
        <v>0</v>
      </c>
      <c r="B33" s="8" t="s">
        <v>30</v>
      </c>
      <c r="C33" s="8" t="s">
        <v>38</v>
      </c>
      <c r="D33" s="8"/>
      <c r="E33" s="8"/>
      <c r="F33" s="9" t="s">
        <v>3</v>
      </c>
      <c r="G33" s="8" t="s">
        <v>21</v>
      </c>
      <c r="H33" s="8" t="s">
        <v>22</v>
      </c>
      <c r="I33" s="8" t="s">
        <v>23</v>
      </c>
      <c r="J33" s="8" t="s">
        <v>24</v>
      </c>
      <c r="K33" s="8" t="s">
        <v>25</v>
      </c>
      <c r="L33" s="8" t="s">
        <v>7</v>
      </c>
      <c r="M33" s="8" t="s">
        <v>26</v>
      </c>
      <c r="N33" s="8" t="s">
        <v>27</v>
      </c>
      <c r="O33" s="3" t="s">
        <v>21</v>
      </c>
      <c r="P33" s="3" t="s">
        <v>22</v>
      </c>
      <c r="Q33" s="3" t="s">
        <v>23</v>
      </c>
      <c r="R33" s="3" t="s">
        <v>24</v>
      </c>
      <c r="S33" s="3" t="s">
        <v>25</v>
      </c>
      <c r="T33" s="3" t="s">
        <v>7</v>
      </c>
      <c r="U33" s="3" t="s">
        <v>26</v>
      </c>
      <c r="V33" s="3" t="s">
        <v>27</v>
      </c>
      <c r="W33" s="3" t="s">
        <v>21</v>
      </c>
      <c r="X33" s="3" t="s">
        <v>22</v>
      </c>
      <c r="Y33" s="3" t="s">
        <v>23</v>
      </c>
      <c r="Z33" s="3" t="s">
        <v>24</v>
      </c>
      <c r="AA33" s="3" t="s">
        <v>25</v>
      </c>
      <c r="AB33" s="3" t="s">
        <v>7</v>
      </c>
      <c r="AC33" s="3" t="s">
        <v>26</v>
      </c>
      <c r="AD33" s="3" t="s">
        <v>27</v>
      </c>
    </row>
    <row r="34" spans="1:30" ht="15">
      <c r="A34" s="40">
        <v>29</v>
      </c>
      <c r="B34" s="41">
        <v>2</v>
      </c>
      <c r="C34" s="40" t="s">
        <v>44</v>
      </c>
      <c r="D34" s="40">
        <v>1</v>
      </c>
      <c r="E34" s="40"/>
      <c r="F34" s="39" t="s">
        <v>297</v>
      </c>
      <c r="G34" s="12">
        <f aca="true" t="shared" si="18" ref="G34:G49">M34/K34*9</f>
        <v>3.5217391304347823</v>
      </c>
      <c r="H34" s="12">
        <f aca="true" t="shared" si="19" ref="H34:H49">(L34+N34)/K34</f>
        <v>1.0695652173913044</v>
      </c>
      <c r="I34" s="7">
        <f aca="true" t="shared" si="20" ref="I34:N41">Q34-Y34</f>
        <v>0</v>
      </c>
      <c r="J34" s="7">
        <f t="shared" si="20"/>
        <v>26</v>
      </c>
      <c r="K34" s="13">
        <f t="shared" si="20"/>
        <v>38.333333333333336</v>
      </c>
      <c r="L34" s="7">
        <f t="shared" si="20"/>
        <v>28</v>
      </c>
      <c r="M34" s="7">
        <f t="shared" si="20"/>
        <v>15</v>
      </c>
      <c r="N34" s="7">
        <f t="shared" si="20"/>
        <v>13</v>
      </c>
      <c r="O34" s="5">
        <f aca="true" t="shared" si="21" ref="O34:O41">U34/S34*9</f>
        <v>3.5217391304347823</v>
      </c>
      <c r="P34" s="5">
        <f aca="true" t="shared" si="22" ref="P34:P41">(T34+V34)/S34</f>
        <v>1.0695652173913044</v>
      </c>
      <c r="Q34" s="1">
        <v>0</v>
      </c>
      <c r="R34" s="1">
        <v>26</v>
      </c>
      <c r="S34" s="34">
        <v>38.333333333333336</v>
      </c>
      <c r="T34" s="1">
        <v>28</v>
      </c>
      <c r="U34" s="1">
        <v>15</v>
      </c>
      <c r="V34" s="1">
        <v>13</v>
      </c>
      <c r="W34" s="5" t="e">
        <f aca="true" t="shared" si="23" ref="W34:W41">AC34/AA34*9</f>
        <v>#DIV/0!</v>
      </c>
      <c r="X34" s="5" t="e">
        <f aca="true" t="shared" si="24" ref="X34:X41"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5">
      <c r="A35" s="40">
        <v>1</v>
      </c>
      <c r="B35" s="41">
        <v>3</v>
      </c>
      <c r="C35" s="40" t="s">
        <v>44</v>
      </c>
      <c r="D35" s="40">
        <v>2</v>
      </c>
      <c r="E35" s="40"/>
      <c r="F35" s="39" t="s">
        <v>267</v>
      </c>
      <c r="G35" s="12">
        <f t="shared" si="18"/>
        <v>3.2661290322580636</v>
      </c>
      <c r="H35" s="12">
        <f t="shared" si="19"/>
        <v>1.137096774193548</v>
      </c>
      <c r="I35" s="7">
        <f t="shared" si="20"/>
        <v>2</v>
      </c>
      <c r="J35" s="7">
        <f t="shared" si="20"/>
        <v>0</v>
      </c>
      <c r="K35" s="13">
        <f t="shared" si="20"/>
        <v>41.33333333333334</v>
      </c>
      <c r="L35" s="7">
        <f t="shared" si="20"/>
        <v>39</v>
      </c>
      <c r="M35" s="7">
        <f t="shared" si="20"/>
        <v>15</v>
      </c>
      <c r="N35" s="7">
        <f t="shared" si="20"/>
        <v>8</v>
      </c>
      <c r="O35" s="5">
        <f t="shared" si="21"/>
        <v>2.835</v>
      </c>
      <c r="P35" s="5">
        <f t="shared" si="22"/>
        <v>1.2149999999999999</v>
      </c>
      <c r="Q35" s="1">
        <v>3</v>
      </c>
      <c r="R35" s="1">
        <v>0</v>
      </c>
      <c r="S35" s="34">
        <v>66.66666666666667</v>
      </c>
      <c r="T35" s="1">
        <v>65</v>
      </c>
      <c r="U35" s="1">
        <v>21</v>
      </c>
      <c r="V35" s="1">
        <v>16</v>
      </c>
      <c r="W35" s="5">
        <f t="shared" si="23"/>
        <v>2.1315789473684212</v>
      </c>
      <c r="X35" s="5">
        <f t="shared" si="24"/>
        <v>1.3421052631578947</v>
      </c>
      <c r="Y35" s="1">
        <v>1</v>
      </c>
      <c r="Z35" s="1">
        <v>0</v>
      </c>
      <c r="AA35" s="34">
        <v>25.333333333333332</v>
      </c>
      <c r="AB35" s="1">
        <v>26</v>
      </c>
      <c r="AC35" s="1">
        <v>6</v>
      </c>
      <c r="AD35" s="1">
        <v>8</v>
      </c>
    </row>
    <row r="36" spans="1:30" ht="15">
      <c r="A36" s="40">
        <v>26</v>
      </c>
      <c r="B36" s="41">
        <v>3</v>
      </c>
      <c r="C36" s="40" t="s">
        <v>52</v>
      </c>
      <c r="D36" s="40">
        <v>3</v>
      </c>
      <c r="E36" s="40"/>
      <c r="F36" s="39" t="s">
        <v>299</v>
      </c>
      <c r="G36" s="12">
        <f t="shared" si="18"/>
        <v>2.475382003395586</v>
      </c>
      <c r="H36" s="12">
        <f t="shared" si="19"/>
        <v>1.00339558573854</v>
      </c>
      <c r="I36" s="7">
        <f t="shared" si="20"/>
        <v>12</v>
      </c>
      <c r="J36" s="7">
        <f t="shared" si="20"/>
        <v>0</v>
      </c>
      <c r="K36" s="13">
        <f t="shared" si="20"/>
        <v>196.33333333333334</v>
      </c>
      <c r="L36" s="7">
        <f t="shared" si="20"/>
        <v>148</v>
      </c>
      <c r="M36" s="7">
        <f t="shared" si="20"/>
        <v>54</v>
      </c>
      <c r="N36" s="7">
        <f t="shared" si="20"/>
        <v>49</v>
      </c>
      <c r="O36" s="5">
        <f t="shared" si="21"/>
        <v>2.475382003395586</v>
      </c>
      <c r="P36" s="5">
        <f t="shared" si="22"/>
        <v>1.00339558573854</v>
      </c>
      <c r="Q36" s="1">
        <v>12</v>
      </c>
      <c r="R36" s="1">
        <v>0</v>
      </c>
      <c r="S36" s="34">
        <v>196.33333333333334</v>
      </c>
      <c r="T36" s="1">
        <v>148</v>
      </c>
      <c r="U36" s="1">
        <v>54</v>
      </c>
      <c r="V36" s="1">
        <v>49</v>
      </c>
      <c r="W36" s="5" t="e">
        <f t="shared" si="23"/>
        <v>#DIV/0!</v>
      </c>
      <c r="X36" s="5" t="e">
        <f t="shared" si="24"/>
        <v>#DIV/0!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</row>
    <row r="37" spans="1:30" ht="15">
      <c r="A37" s="40">
        <v>21</v>
      </c>
      <c r="B37" s="41">
        <v>3</v>
      </c>
      <c r="C37" s="40" t="s">
        <v>58</v>
      </c>
      <c r="D37" s="40">
        <v>4</v>
      </c>
      <c r="E37" s="40"/>
      <c r="F37" s="39" t="s">
        <v>300</v>
      </c>
      <c r="G37" s="12">
        <f t="shared" si="18"/>
        <v>5.953229398663697</v>
      </c>
      <c r="H37" s="12">
        <f t="shared" si="19"/>
        <v>1.4565701559020046</v>
      </c>
      <c r="I37" s="7">
        <f t="shared" si="20"/>
        <v>11</v>
      </c>
      <c r="J37" s="7">
        <f t="shared" si="20"/>
        <v>0</v>
      </c>
      <c r="K37" s="13">
        <f t="shared" si="20"/>
        <v>149.66666666666666</v>
      </c>
      <c r="L37" s="7">
        <f t="shared" si="20"/>
        <v>174</v>
      </c>
      <c r="M37" s="7">
        <f t="shared" si="20"/>
        <v>99</v>
      </c>
      <c r="N37" s="7">
        <f t="shared" si="20"/>
        <v>44</v>
      </c>
      <c r="O37" s="5">
        <f t="shared" si="21"/>
        <v>5.953229398663697</v>
      </c>
      <c r="P37" s="5">
        <f t="shared" si="22"/>
        <v>1.4565701559020046</v>
      </c>
      <c r="Q37" s="1">
        <v>11</v>
      </c>
      <c r="R37" s="1">
        <v>0</v>
      </c>
      <c r="S37" s="34">
        <v>149.66666666666666</v>
      </c>
      <c r="T37" s="1">
        <v>174</v>
      </c>
      <c r="U37" s="1">
        <v>99</v>
      </c>
      <c r="V37" s="1">
        <v>44</v>
      </c>
      <c r="W37" s="5" t="e">
        <f t="shared" si="23"/>
        <v>#DIV/0!</v>
      </c>
      <c r="X37" s="5" t="e">
        <f t="shared" si="24"/>
        <v>#DIV/0!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ht="15">
      <c r="A38" s="40"/>
      <c r="B38" s="41">
        <v>3</v>
      </c>
      <c r="C38" s="40" t="s">
        <v>51</v>
      </c>
      <c r="D38" s="40">
        <v>5</v>
      </c>
      <c r="E38" s="40"/>
      <c r="F38" s="39" t="s">
        <v>311</v>
      </c>
      <c r="G38" s="12">
        <f t="shared" si="18"/>
        <v>3.891891891891892</v>
      </c>
      <c r="H38" s="12">
        <f t="shared" si="19"/>
        <v>1.1891891891891893</v>
      </c>
      <c r="I38" s="7">
        <f t="shared" si="20"/>
        <v>1</v>
      </c>
      <c r="J38" s="7">
        <f t="shared" si="20"/>
        <v>2</v>
      </c>
      <c r="K38" s="13">
        <f t="shared" si="20"/>
        <v>37</v>
      </c>
      <c r="L38" s="7">
        <f t="shared" si="20"/>
        <v>37</v>
      </c>
      <c r="M38" s="7">
        <f t="shared" si="20"/>
        <v>16</v>
      </c>
      <c r="N38" s="7">
        <f t="shared" si="20"/>
        <v>7</v>
      </c>
      <c r="O38" s="5">
        <f t="shared" si="21"/>
        <v>3.664285714285714</v>
      </c>
      <c r="P38" s="5">
        <f t="shared" si="22"/>
        <v>1.2642857142857145</v>
      </c>
      <c r="Q38" s="1">
        <v>2</v>
      </c>
      <c r="R38" s="1">
        <v>2</v>
      </c>
      <c r="S38" s="34">
        <v>46.666666666666664</v>
      </c>
      <c r="T38" s="1">
        <v>46</v>
      </c>
      <c r="U38" s="1">
        <v>19</v>
      </c>
      <c r="V38" s="1">
        <v>13</v>
      </c>
      <c r="W38" s="5">
        <f t="shared" si="23"/>
        <v>2.793103448275862</v>
      </c>
      <c r="X38" s="5">
        <f t="shared" si="24"/>
        <v>1.5517241379310345</v>
      </c>
      <c r="Y38" s="1">
        <v>1</v>
      </c>
      <c r="Z38" s="1">
        <v>0</v>
      </c>
      <c r="AA38" s="34">
        <v>9.666666666666666</v>
      </c>
      <c r="AB38" s="1">
        <v>9</v>
      </c>
      <c r="AC38" s="1">
        <v>3</v>
      </c>
      <c r="AD38" s="1">
        <v>6</v>
      </c>
    </row>
    <row r="39" spans="1:30" ht="15">
      <c r="A39" s="40">
        <v>10</v>
      </c>
      <c r="B39" s="41">
        <v>2</v>
      </c>
      <c r="C39" s="40" t="s">
        <v>42</v>
      </c>
      <c r="D39" s="40">
        <v>6</v>
      </c>
      <c r="E39" s="40"/>
      <c r="F39" s="39" t="s">
        <v>298</v>
      </c>
      <c r="G39" s="12">
        <f t="shared" si="18"/>
        <v>5.282608695652176</v>
      </c>
      <c r="H39" s="12">
        <f t="shared" si="19"/>
        <v>1.4673913043478266</v>
      </c>
      <c r="I39" s="7">
        <f t="shared" si="20"/>
        <v>2</v>
      </c>
      <c r="J39" s="7">
        <f t="shared" si="20"/>
        <v>0</v>
      </c>
      <c r="K39" s="13">
        <f t="shared" si="20"/>
        <v>30.666666666666657</v>
      </c>
      <c r="L39" s="7">
        <f t="shared" si="20"/>
        <v>36</v>
      </c>
      <c r="M39" s="7">
        <f t="shared" si="20"/>
        <v>18</v>
      </c>
      <c r="N39" s="7">
        <f t="shared" si="20"/>
        <v>9</v>
      </c>
      <c r="O39" s="5">
        <f t="shared" si="21"/>
        <v>5.017699115044248</v>
      </c>
      <c r="P39" s="5">
        <f t="shared" si="22"/>
        <v>1.4933628318584071</v>
      </c>
      <c r="Q39" s="1">
        <v>12</v>
      </c>
      <c r="R39" s="1">
        <v>0</v>
      </c>
      <c r="S39" s="34">
        <v>150.66666666666666</v>
      </c>
      <c r="T39" s="1">
        <v>173</v>
      </c>
      <c r="U39" s="1">
        <v>84</v>
      </c>
      <c r="V39" s="1">
        <v>52</v>
      </c>
      <c r="W39" s="5">
        <f t="shared" si="23"/>
        <v>4.95</v>
      </c>
      <c r="X39" s="5">
        <f t="shared" si="24"/>
        <v>1.5</v>
      </c>
      <c r="Y39" s="1">
        <v>10</v>
      </c>
      <c r="Z39" s="1">
        <v>0</v>
      </c>
      <c r="AA39" s="1">
        <v>120</v>
      </c>
      <c r="AB39" s="1">
        <v>137</v>
      </c>
      <c r="AC39" s="1">
        <v>66</v>
      </c>
      <c r="AD39" s="1">
        <v>43</v>
      </c>
    </row>
    <row r="40" spans="1:30" ht="15">
      <c r="A40" s="40" t="s">
        <v>354</v>
      </c>
      <c r="B40" s="41">
        <v>3</v>
      </c>
      <c r="C40" s="40" t="s">
        <v>44</v>
      </c>
      <c r="D40" s="40">
        <v>7</v>
      </c>
      <c r="E40" s="40"/>
      <c r="F40" s="39" t="s">
        <v>356</v>
      </c>
      <c r="G40" s="12">
        <f t="shared" si="18"/>
        <v>2.417910447761194</v>
      </c>
      <c r="H40" s="12">
        <f t="shared" si="19"/>
        <v>1.242537313432836</v>
      </c>
      <c r="I40" s="7">
        <f t="shared" si="20"/>
        <v>3</v>
      </c>
      <c r="J40" s="7">
        <f t="shared" si="20"/>
        <v>0</v>
      </c>
      <c r="K40" s="13">
        <f t="shared" si="20"/>
        <v>89.33333333333333</v>
      </c>
      <c r="L40" s="7">
        <f t="shared" si="20"/>
        <v>85</v>
      </c>
      <c r="M40" s="7">
        <f t="shared" si="20"/>
        <v>24</v>
      </c>
      <c r="N40" s="7">
        <f t="shared" si="20"/>
        <v>26</v>
      </c>
      <c r="O40" s="5">
        <f t="shared" si="21"/>
        <v>2.1528239202657806</v>
      </c>
      <c r="P40" s="5">
        <f t="shared" si="22"/>
        <v>1.1561461794019934</v>
      </c>
      <c r="Q40" s="1">
        <v>3</v>
      </c>
      <c r="R40" s="1">
        <v>1</v>
      </c>
      <c r="S40" s="34">
        <v>100.33333333333333</v>
      </c>
      <c r="T40" s="1">
        <v>87</v>
      </c>
      <c r="U40" s="1">
        <v>24</v>
      </c>
      <c r="V40" s="1">
        <v>29</v>
      </c>
      <c r="W40" s="5">
        <f t="shared" si="23"/>
        <v>0</v>
      </c>
      <c r="X40" s="5">
        <f t="shared" si="24"/>
        <v>0.45454545454545453</v>
      </c>
      <c r="Y40" s="1">
        <v>0</v>
      </c>
      <c r="Z40" s="1">
        <v>1</v>
      </c>
      <c r="AA40" s="1">
        <v>11</v>
      </c>
      <c r="AB40" s="1">
        <v>2</v>
      </c>
      <c r="AC40" s="1">
        <v>0</v>
      </c>
      <c r="AD40" s="1">
        <v>3</v>
      </c>
    </row>
    <row r="41" spans="1:30" ht="15">
      <c r="A41" s="40" t="s">
        <v>354</v>
      </c>
      <c r="B41" s="41">
        <v>3</v>
      </c>
      <c r="C41" s="40" t="s">
        <v>41</v>
      </c>
      <c r="D41" s="40">
        <v>8</v>
      </c>
      <c r="E41" s="57"/>
      <c r="F41" s="39" t="s">
        <v>278</v>
      </c>
      <c r="G41" s="12">
        <f t="shared" si="18"/>
        <v>1.1739130434782605</v>
      </c>
      <c r="H41" s="12">
        <f t="shared" si="19"/>
        <v>0.8478260869565216</v>
      </c>
      <c r="I41" s="7">
        <f t="shared" si="20"/>
        <v>0</v>
      </c>
      <c r="J41" s="7">
        <f t="shared" si="20"/>
        <v>0</v>
      </c>
      <c r="K41" s="13">
        <f t="shared" si="20"/>
        <v>15.333333333333336</v>
      </c>
      <c r="L41" s="7">
        <f t="shared" si="20"/>
        <v>9</v>
      </c>
      <c r="M41" s="7">
        <f t="shared" si="20"/>
        <v>2</v>
      </c>
      <c r="N41" s="7">
        <f t="shared" si="20"/>
        <v>4</v>
      </c>
      <c r="O41" s="5">
        <f t="shared" si="21"/>
        <v>2.5081967213114753</v>
      </c>
      <c r="P41" s="5">
        <f t="shared" si="22"/>
        <v>1</v>
      </c>
      <c r="Q41" s="1">
        <v>2</v>
      </c>
      <c r="R41" s="1">
        <v>1</v>
      </c>
      <c r="S41" s="34">
        <v>61</v>
      </c>
      <c r="T41" s="1">
        <v>44</v>
      </c>
      <c r="U41" s="1">
        <v>17</v>
      </c>
      <c r="V41" s="1">
        <v>17</v>
      </c>
      <c r="W41" s="5">
        <f t="shared" si="23"/>
        <v>2.956204379562044</v>
      </c>
      <c r="X41" s="5">
        <f t="shared" si="24"/>
        <v>1.051094890510949</v>
      </c>
      <c r="Y41" s="1">
        <v>2</v>
      </c>
      <c r="Z41" s="1">
        <v>1</v>
      </c>
      <c r="AA41" s="34">
        <v>45.666666666666664</v>
      </c>
      <c r="AB41" s="1">
        <v>35</v>
      </c>
      <c r="AC41" s="1">
        <v>15</v>
      </c>
      <c r="AD41" s="1">
        <v>13</v>
      </c>
    </row>
    <row r="42" spans="1:30" ht="15">
      <c r="A42" s="40" t="s">
        <v>365</v>
      </c>
      <c r="B42" s="41">
        <v>3</v>
      </c>
      <c r="C42" s="40" t="s">
        <v>42</v>
      </c>
      <c r="D42" s="40">
        <v>9</v>
      </c>
      <c r="E42" s="40"/>
      <c r="F42" s="39" t="s">
        <v>393</v>
      </c>
      <c r="G42" s="12">
        <f aca="true" t="shared" si="25" ref="G42:G48">M42/K42*9</f>
        <v>6</v>
      </c>
      <c r="H42" s="12">
        <f aca="true" t="shared" si="26" ref="H42:H48">(L42+N42)/K42</f>
        <v>1.3333333333333333</v>
      </c>
      <c r="I42" s="7">
        <f aca="true" t="shared" si="27" ref="I42:N48">Q42-Y42</f>
        <v>0</v>
      </c>
      <c r="J42" s="7">
        <f t="shared" si="27"/>
        <v>0</v>
      </c>
      <c r="K42" s="13">
        <f t="shared" si="27"/>
        <v>6</v>
      </c>
      <c r="L42" s="7">
        <f t="shared" si="27"/>
        <v>6</v>
      </c>
      <c r="M42" s="7">
        <f t="shared" si="27"/>
        <v>4</v>
      </c>
      <c r="N42" s="7">
        <f t="shared" si="27"/>
        <v>2</v>
      </c>
      <c r="O42" s="5">
        <f aca="true" t="shared" si="28" ref="O42:O48">U42/S42*9</f>
        <v>4.695652173913043</v>
      </c>
      <c r="P42" s="5">
        <f aca="true" t="shared" si="29" ref="P42:P48">(T42+V42)/S42</f>
        <v>1.1739130434782608</v>
      </c>
      <c r="Q42" s="1">
        <v>0</v>
      </c>
      <c r="R42" s="1">
        <v>0</v>
      </c>
      <c r="S42" s="34">
        <v>7.666666666666667</v>
      </c>
      <c r="T42" s="1">
        <v>7</v>
      </c>
      <c r="U42" s="1">
        <v>4</v>
      </c>
      <c r="V42" s="1">
        <v>2</v>
      </c>
      <c r="W42" s="5">
        <f aca="true" t="shared" si="30" ref="W42:W48">AC42/AA42*9</f>
        <v>0</v>
      </c>
      <c r="X42" s="5">
        <f aca="true" t="shared" si="31" ref="X42:X48">(AB42+AD42)/AA42</f>
        <v>0.6000000000000001</v>
      </c>
      <c r="Y42" s="1">
        <v>0</v>
      </c>
      <c r="Z42" s="1">
        <v>0</v>
      </c>
      <c r="AA42" s="34">
        <v>1.6666666666666665</v>
      </c>
      <c r="AB42" s="1">
        <v>1</v>
      </c>
      <c r="AC42" s="1">
        <v>0</v>
      </c>
      <c r="AD42" s="1">
        <v>0</v>
      </c>
    </row>
    <row r="43" spans="1:30" s="48" customFormat="1" ht="15">
      <c r="A43" s="42" t="s">
        <v>354</v>
      </c>
      <c r="B43" s="43">
        <v>3</v>
      </c>
      <c r="C43" s="42" t="s">
        <v>40</v>
      </c>
      <c r="D43" s="42" t="s">
        <v>45</v>
      </c>
      <c r="E43" s="42"/>
      <c r="F43" s="44" t="s">
        <v>315</v>
      </c>
      <c r="G43" s="45">
        <f>M43/K43*9</f>
        <v>6.406779661016952</v>
      </c>
      <c r="H43" s="45">
        <f>(L43+N43)/K43</f>
        <v>1.220338983050848</v>
      </c>
      <c r="I43" s="42">
        <f>Q43-Y43</f>
        <v>0</v>
      </c>
      <c r="J43" s="42">
        <f>R43-Z43</f>
        <v>0</v>
      </c>
      <c r="K43" s="46">
        <f>S43-AA43</f>
        <v>19.666666666666657</v>
      </c>
      <c r="L43" s="42">
        <f>T43-AB43</f>
        <v>18</v>
      </c>
      <c r="M43" s="42">
        <f>U43-AC43</f>
        <v>14</v>
      </c>
      <c r="N43" s="42">
        <f>V43-AD43</f>
        <v>6</v>
      </c>
      <c r="O43" s="47">
        <f>U43/S43*9</f>
        <v>3.8019093078758956</v>
      </c>
      <c r="P43" s="47">
        <f>(T43+V43)/S43</f>
        <v>1.2100238663484488</v>
      </c>
      <c r="Q43" s="48">
        <v>5</v>
      </c>
      <c r="R43" s="48">
        <v>0</v>
      </c>
      <c r="S43" s="49">
        <v>139.66666666666666</v>
      </c>
      <c r="T43" s="48">
        <v>130</v>
      </c>
      <c r="U43" s="48">
        <v>59</v>
      </c>
      <c r="V43" s="48">
        <v>39</v>
      </c>
      <c r="W43" s="47">
        <f>AC43/AA43*9</f>
        <v>3.375</v>
      </c>
      <c r="X43" s="47">
        <f>(AB43+AD43)/AA43</f>
        <v>1.2083333333333333</v>
      </c>
      <c r="Y43" s="48">
        <v>5</v>
      </c>
      <c r="Z43" s="48">
        <v>0</v>
      </c>
      <c r="AA43" s="48">
        <v>120</v>
      </c>
      <c r="AB43" s="48">
        <v>112</v>
      </c>
      <c r="AC43" s="48">
        <v>45</v>
      </c>
      <c r="AD43" s="48">
        <v>33</v>
      </c>
    </row>
    <row r="44" spans="1:30" s="48" customFormat="1" ht="15">
      <c r="A44" s="42">
        <v>1</v>
      </c>
      <c r="B44" s="43">
        <v>3</v>
      </c>
      <c r="C44" s="42" t="s">
        <v>40</v>
      </c>
      <c r="D44" s="42" t="s">
        <v>45</v>
      </c>
      <c r="E44" s="42"/>
      <c r="F44" s="44" t="s">
        <v>305</v>
      </c>
      <c r="G44" s="45">
        <f t="shared" si="25"/>
        <v>7.110320284697509</v>
      </c>
      <c r="H44" s="45">
        <f t="shared" si="26"/>
        <v>1.7508896797153024</v>
      </c>
      <c r="I44" s="42">
        <f aca="true" t="shared" si="32" ref="I44:N45">Q44-Y44</f>
        <v>9</v>
      </c>
      <c r="J44" s="42">
        <f t="shared" si="32"/>
        <v>0</v>
      </c>
      <c r="K44" s="46">
        <f t="shared" si="32"/>
        <v>93.66666666666667</v>
      </c>
      <c r="L44" s="42">
        <f t="shared" si="32"/>
        <v>120</v>
      </c>
      <c r="M44" s="42">
        <f t="shared" si="32"/>
        <v>74</v>
      </c>
      <c r="N44" s="42">
        <f t="shared" si="32"/>
        <v>44</v>
      </c>
      <c r="O44" s="47">
        <f t="shared" si="28"/>
        <v>7.110320284697509</v>
      </c>
      <c r="P44" s="47">
        <f t="shared" si="29"/>
        <v>1.7508896797153024</v>
      </c>
      <c r="Q44" s="48">
        <v>9</v>
      </c>
      <c r="R44" s="48">
        <v>0</v>
      </c>
      <c r="S44" s="49">
        <v>93.66666666666667</v>
      </c>
      <c r="T44" s="48">
        <v>120</v>
      </c>
      <c r="U44" s="48">
        <v>74</v>
      </c>
      <c r="V44" s="48">
        <v>44</v>
      </c>
      <c r="W44" s="47" t="e">
        <f t="shared" si="30"/>
        <v>#DIV/0!</v>
      </c>
      <c r="X44" s="47" t="e">
        <f t="shared" si="31"/>
        <v>#DIV/0!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</row>
    <row r="45" spans="1:30" s="48" customFormat="1" ht="15">
      <c r="A45" s="42">
        <v>3</v>
      </c>
      <c r="B45" s="43">
        <v>3</v>
      </c>
      <c r="C45" s="42" t="s">
        <v>44</v>
      </c>
      <c r="D45" s="42" t="s">
        <v>45</v>
      </c>
      <c r="E45" s="42"/>
      <c r="F45" s="44" t="s">
        <v>302</v>
      </c>
      <c r="G45" s="45">
        <f t="shared" si="25"/>
        <v>0.375</v>
      </c>
      <c r="H45" s="45">
        <f t="shared" si="26"/>
        <v>0.8125</v>
      </c>
      <c r="I45" s="42">
        <f t="shared" si="32"/>
        <v>0</v>
      </c>
      <c r="J45" s="42">
        <f t="shared" si="32"/>
        <v>2</v>
      </c>
      <c r="K45" s="46">
        <f t="shared" si="32"/>
        <v>48</v>
      </c>
      <c r="L45" s="42">
        <f t="shared" si="32"/>
        <v>27</v>
      </c>
      <c r="M45" s="42">
        <f t="shared" si="32"/>
        <v>2</v>
      </c>
      <c r="N45" s="42">
        <f t="shared" si="32"/>
        <v>12</v>
      </c>
      <c r="O45" s="47">
        <f t="shared" si="28"/>
        <v>0.375</v>
      </c>
      <c r="P45" s="47">
        <f t="shared" si="29"/>
        <v>0.8125</v>
      </c>
      <c r="Q45" s="48">
        <v>0</v>
      </c>
      <c r="R45" s="48">
        <v>2</v>
      </c>
      <c r="S45" s="49">
        <v>48</v>
      </c>
      <c r="T45" s="48">
        <v>27</v>
      </c>
      <c r="U45" s="48">
        <v>2</v>
      </c>
      <c r="V45" s="48">
        <v>12</v>
      </c>
      <c r="W45" s="47" t="e">
        <f t="shared" si="30"/>
        <v>#DIV/0!</v>
      </c>
      <c r="X45" s="47" t="e">
        <f t="shared" si="31"/>
        <v>#DIV/0!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</row>
    <row r="46" spans="1:30" s="48" customFormat="1" ht="15">
      <c r="A46" s="42">
        <v>18</v>
      </c>
      <c r="B46" s="43">
        <v>3</v>
      </c>
      <c r="C46" s="42" t="s">
        <v>51</v>
      </c>
      <c r="D46" s="42" t="s">
        <v>45</v>
      </c>
      <c r="E46" s="42"/>
      <c r="F46" s="44" t="s">
        <v>304</v>
      </c>
      <c r="G46" s="45">
        <f t="shared" si="25"/>
        <v>6.171428571428572</v>
      </c>
      <c r="H46" s="45">
        <f t="shared" si="26"/>
        <v>2.0571428571428574</v>
      </c>
      <c r="I46" s="42">
        <f t="shared" si="27"/>
        <v>0</v>
      </c>
      <c r="J46" s="42">
        <f t="shared" si="27"/>
        <v>3</v>
      </c>
      <c r="K46" s="46">
        <f t="shared" si="27"/>
        <v>11.666666666666666</v>
      </c>
      <c r="L46" s="42">
        <f t="shared" si="27"/>
        <v>19</v>
      </c>
      <c r="M46" s="42">
        <f t="shared" si="27"/>
        <v>8</v>
      </c>
      <c r="N46" s="42">
        <f t="shared" si="27"/>
        <v>5</v>
      </c>
      <c r="O46" s="47">
        <f t="shared" si="28"/>
        <v>6.171428571428572</v>
      </c>
      <c r="P46" s="47">
        <f t="shared" si="29"/>
        <v>2.0571428571428574</v>
      </c>
      <c r="Q46" s="48">
        <v>0</v>
      </c>
      <c r="R46" s="48">
        <v>3</v>
      </c>
      <c r="S46" s="49">
        <v>11.666666666666666</v>
      </c>
      <c r="T46" s="48">
        <v>19</v>
      </c>
      <c r="U46" s="48">
        <v>8</v>
      </c>
      <c r="V46" s="48">
        <v>5</v>
      </c>
      <c r="W46" s="47" t="e">
        <f t="shared" si="30"/>
        <v>#DIV/0!</v>
      </c>
      <c r="X46" s="47" t="e">
        <f t="shared" si="31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30" s="48" customFormat="1" ht="15">
      <c r="A47" s="42">
        <v>10</v>
      </c>
      <c r="B47" s="43">
        <v>2</v>
      </c>
      <c r="C47" s="42" t="s">
        <v>42</v>
      </c>
      <c r="D47" s="42" t="s">
        <v>45</v>
      </c>
      <c r="E47" s="42"/>
      <c r="F47" s="44" t="s">
        <v>298</v>
      </c>
      <c r="G47" s="45">
        <f t="shared" si="25"/>
        <v>5.272189349112426</v>
      </c>
      <c r="H47" s="45">
        <f t="shared" si="26"/>
        <v>1.5621301775147929</v>
      </c>
      <c r="I47" s="42">
        <f t="shared" si="27"/>
        <v>4</v>
      </c>
      <c r="J47" s="42">
        <f t="shared" si="27"/>
        <v>0</v>
      </c>
      <c r="K47" s="46">
        <f t="shared" si="27"/>
        <v>56.333333333333336</v>
      </c>
      <c r="L47" s="42">
        <f t="shared" si="27"/>
        <v>63</v>
      </c>
      <c r="M47" s="42">
        <f t="shared" si="27"/>
        <v>33</v>
      </c>
      <c r="N47" s="42">
        <f t="shared" si="27"/>
        <v>25</v>
      </c>
      <c r="O47" s="47">
        <f t="shared" si="28"/>
        <v>5.272189349112426</v>
      </c>
      <c r="P47" s="47">
        <f t="shared" si="29"/>
        <v>1.5621301775147929</v>
      </c>
      <c r="Q47" s="48">
        <v>4</v>
      </c>
      <c r="R47" s="48">
        <v>0</v>
      </c>
      <c r="S47" s="49">
        <v>56.333333333333336</v>
      </c>
      <c r="T47" s="48">
        <v>63</v>
      </c>
      <c r="U47" s="48">
        <v>33</v>
      </c>
      <c r="V47" s="48">
        <v>25</v>
      </c>
      <c r="W47" s="47" t="e">
        <f t="shared" si="30"/>
        <v>#DIV/0!</v>
      </c>
      <c r="X47" s="47" t="e">
        <f t="shared" si="31"/>
        <v>#DIV/0!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30" s="48" customFormat="1" ht="15.75" thickBot="1">
      <c r="A48" s="42">
        <v>3</v>
      </c>
      <c r="B48" s="43">
        <v>3</v>
      </c>
      <c r="C48" s="42" t="s">
        <v>58</v>
      </c>
      <c r="D48" s="42" t="s">
        <v>45</v>
      </c>
      <c r="E48" s="42"/>
      <c r="F48" s="44" t="s">
        <v>301</v>
      </c>
      <c r="G48" s="45">
        <f t="shared" si="25"/>
        <v>6.311688311688312</v>
      </c>
      <c r="H48" s="45">
        <f t="shared" si="26"/>
        <v>1.7532467532467533</v>
      </c>
      <c r="I48" s="42">
        <f t="shared" si="27"/>
        <v>1</v>
      </c>
      <c r="J48" s="42">
        <f t="shared" si="27"/>
        <v>0</v>
      </c>
      <c r="K48" s="46">
        <f t="shared" si="27"/>
        <v>25.666666666666668</v>
      </c>
      <c r="L48" s="42">
        <f t="shared" si="27"/>
        <v>31</v>
      </c>
      <c r="M48" s="42">
        <f t="shared" si="27"/>
        <v>18</v>
      </c>
      <c r="N48" s="42">
        <f t="shared" si="27"/>
        <v>14</v>
      </c>
      <c r="O48" s="47">
        <f t="shared" si="28"/>
        <v>6.311688311688312</v>
      </c>
      <c r="P48" s="47">
        <f t="shared" si="29"/>
        <v>1.7532467532467533</v>
      </c>
      <c r="Q48" s="48">
        <v>1</v>
      </c>
      <c r="R48" s="48">
        <v>0</v>
      </c>
      <c r="S48" s="49">
        <v>25.666666666666668</v>
      </c>
      <c r="T48" s="48">
        <v>31</v>
      </c>
      <c r="U48" s="48">
        <v>18</v>
      </c>
      <c r="V48" s="48">
        <v>14</v>
      </c>
      <c r="W48" s="47" t="e">
        <f t="shared" si="30"/>
        <v>#DIV/0!</v>
      </c>
      <c r="X48" s="47" t="e">
        <f t="shared" si="31"/>
        <v>#DIV/0!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14" ht="15.75" thickBot="1">
      <c r="A49" s="7">
        <f>SUM(A34:A48)</f>
        <v>122</v>
      </c>
      <c r="B49" s="7"/>
      <c r="C49" s="7"/>
      <c r="D49" s="7"/>
      <c r="E49" s="7"/>
      <c r="F49" s="10"/>
      <c r="G49" s="17">
        <f t="shared" si="18"/>
        <v>4.149010477299186</v>
      </c>
      <c r="H49" s="18">
        <f t="shared" si="19"/>
        <v>1.289871944121071</v>
      </c>
      <c r="I49" s="15">
        <f aca="true" t="shared" si="33" ref="I49:N49">SUM(I34:I48)</f>
        <v>45</v>
      </c>
      <c r="J49" s="15">
        <f t="shared" si="33"/>
        <v>33</v>
      </c>
      <c r="K49" s="19">
        <f t="shared" si="33"/>
        <v>858.9999999999999</v>
      </c>
      <c r="L49" s="15">
        <f t="shared" si="33"/>
        <v>840</v>
      </c>
      <c r="M49" s="15">
        <f t="shared" si="33"/>
        <v>396</v>
      </c>
      <c r="N49" s="16">
        <f t="shared" si="33"/>
        <v>268</v>
      </c>
    </row>
    <row r="50" spans="1:14" ht="15">
      <c r="A50" s="7">
        <f>A31+A49</f>
        <v>354</v>
      </c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7"/>
      <c r="E51" s="7"/>
      <c r="F51" s="9" t="s">
        <v>28</v>
      </c>
      <c r="G51" s="7"/>
      <c r="H51" s="7"/>
      <c r="I51" s="7"/>
      <c r="J51" s="7"/>
      <c r="K51" s="7"/>
      <c r="L51" s="7"/>
      <c r="M51" s="7"/>
      <c r="N51" s="7"/>
    </row>
    <row r="52" spans="1:14" ht="15">
      <c r="A52" s="40">
        <v>3</v>
      </c>
      <c r="B52" s="41">
        <v>3</v>
      </c>
      <c r="C52" s="40" t="s">
        <v>58</v>
      </c>
      <c r="D52" s="40" t="s">
        <v>45</v>
      </c>
      <c r="E52" s="40"/>
      <c r="F52" s="39" t="s">
        <v>301</v>
      </c>
      <c r="G52" s="7"/>
      <c r="H52" s="7"/>
      <c r="I52" s="7"/>
      <c r="J52" s="7"/>
      <c r="K52" s="7"/>
      <c r="L52" s="7"/>
      <c r="M52" s="7"/>
      <c r="N52" s="7"/>
    </row>
    <row r="53" spans="2:6" s="7" customFormat="1" ht="15">
      <c r="B53" s="37"/>
      <c r="F53" s="10"/>
    </row>
    <row r="54" spans="1:14" ht="15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</row>
    <row r="55" spans="1:13" ht="15">
      <c r="A55" s="8" t="s">
        <v>0</v>
      </c>
      <c r="B55" s="8" t="s">
        <v>30</v>
      </c>
      <c r="C55" s="8" t="s">
        <v>38</v>
      </c>
      <c r="D55" s="8" t="s">
        <v>1</v>
      </c>
      <c r="E55" s="7"/>
      <c r="F55" s="9" t="s">
        <v>29</v>
      </c>
      <c r="G55" s="7"/>
      <c r="H55" s="7"/>
      <c r="I55" s="7"/>
      <c r="J55" s="7"/>
      <c r="K55" s="7"/>
      <c r="L55" s="7"/>
      <c r="M55" s="7"/>
    </row>
    <row r="56" spans="1:10" ht="15">
      <c r="A56" s="40"/>
      <c r="B56" s="41">
        <v>3</v>
      </c>
      <c r="C56" s="40" t="s">
        <v>41</v>
      </c>
      <c r="D56" s="40" t="s">
        <v>45</v>
      </c>
      <c r="E56" s="40"/>
      <c r="F56" s="39" t="s">
        <v>306</v>
      </c>
      <c r="G56" s="7">
        <v>1</v>
      </c>
      <c r="H56" s="7"/>
      <c r="I56" s="40"/>
      <c r="J56" s="41"/>
    </row>
    <row r="57" spans="1:10" ht="15">
      <c r="A57" s="40" t="s">
        <v>353</v>
      </c>
      <c r="B57" s="41">
        <v>3</v>
      </c>
      <c r="C57" s="40" t="s">
        <v>51</v>
      </c>
      <c r="D57" s="40" t="s">
        <v>45</v>
      </c>
      <c r="E57" s="40"/>
      <c r="F57" s="39" t="s">
        <v>303</v>
      </c>
      <c r="G57" s="7">
        <v>2</v>
      </c>
      <c r="H57" s="7"/>
      <c r="I57" s="40"/>
      <c r="J57" s="41"/>
    </row>
    <row r="58" spans="1:10" ht="15">
      <c r="A58" s="40"/>
      <c r="B58" s="41">
        <v>3</v>
      </c>
      <c r="C58" s="40" t="s">
        <v>51</v>
      </c>
      <c r="D58" s="40" t="s">
        <v>165</v>
      </c>
      <c r="E58" s="40"/>
      <c r="F58" s="39" t="s">
        <v>307</v>
      </c>
      <c r="G58" s="7">
        <v>3</v>
      </c>
      <c r="H58" s="7"/>
      <c r="I58" s="40"/>
      <c r="J58" s="41"/>
    </row>
    <row r="59" spans="1:10" ht="15">
      <c r="A59" s="40"/>
      <c r="B59" s="41">
        <v>3</v>
      </c>
      <c r="C59" s="40" t="s">
        <v>41</v>
      </c>
      <c r="D59" s="40" t="s">
        <v>45</v>
      </c>
      <c r="E59" s="40"/>
      <c r="F59" s="39" t="s">
        <v>308</v>
      </c>
      <c r="G59" s="7">
        <v>4</v>
      </c>
      <c r="H59" s="7"/>
      <c r="I59" s="40"/>
      <c r="J59" s="41"/>
    </row>
    <row r="60" spans="1:16" ht="15">
      <c r="A60" s="40" t="s">
        <v>362</v>
      </c>
      <c r="B60" s="41">
        <v>3</v>
      </c>
      <c r="C60" s="40" t="s">
        <v>43</v>
      </c>
      <c r="D60" s="40" t="s">
        <v>15</v>
      </c>
      <c r="E60" s="40"/>
      <c r="F60" s="39" t="s">
        <v>286</v>
      </c>
      <c r="G60" s="7">
        <v>5</v>
      </c>
      <c r="H60" s="7"/>
      <c r="I60" s="40"/>
      <c r="J60" s="41"/>
      <c r="K60" s="40"/>
      <c r="L60" s="41"/>
      <c r="M60" s="40"/>
      <c r="N60" s="40"/>
      <c r="O60" s="40"/>
      <c r="P60" s="39"/>
    </row>
    <row r="61" spans="1:10" ht="15">
      <c r="A61" s="40" t="s">
        <v>354</v>
      </c>
      <c r="B61" s="41">
        <v>3</v>
      </c>
      <c r="C61" s="40" t="s">
        <v>39</v>
      </c>
      <c r="D61" s="40" t="s">
        <v>165</v>
      </c>
      <c r="E61" s="40"/>
      <c r="F61" s="39" t="s">
        <v>309</v>
      </c>
      <c r="G61" s="7">
        <v>6</v>
      </c>
      <c r="H61" s="7"/>
      <c r="I61" s="7"/>
      <c r="J61" s="7"/>
    </row>
    <row r="62" spans="1:14" ht="15">
      <c r="A62" s="40"/>
      <c r="B62" s="41">
        <v>3</v>
      </c>
      <c r="C62" s="40" t="s">
        <v>51</v>
      </c>
      <c r="D62" s="40" t="s">
        <v>45</v>
      </c>
      <c r="E62" s="40"/>
      <c r="F62" s="39" t="s">
        <v>311</v>
      </c>
      <c r="G62" s="7">
        <v>7</v>
      </c>
      <c r="H62" s="7"/>
      <c r="J62" s="7"/>
      <c r="K62" s="7"/>
      <c r="L62" s="7"/>
      <c r="M62" s="7"/>
      <c r="N62" s="7"/>
    </row>
    <row r="63" spans="1:14" ht="15">
      <c r="A63" s="40">
        <v>13</v>
      </c>
      <c r="B63" s="41">
        <v>2</v>
      </c>
      <c r="C63" s="40" t="s">
        <v>44</v>
      </c>
      <c r="D63" s="40" t="s">
        <v>15</v>
      </c>
      <c r="E63" s="40"/>
      <c r="F63" s="39" t="s">
        <v>250</v>
      </c>
      <c r="G63" s="7">
        <v>8</v>
      </c>
      <c r="H63" s="7"/>
      <c r="I63" s="40"/>
      <c r="J63" s="41"/>
      <c r="K63" s="40"/>
      <c r="L63" s="40"/>
      <c r="M63" s="40"/>
      <c r="N63" s="39"/>
    </row>
    <row r="64" spans="1:7" ht="15">
      <c r="A64" s="40"/>
      <c r="B64" s="41">
        <v>3</v>
      </c>
      <c r="C64" s="40" t="s">
        <v>44</v>
      </c>
      <c r="D64" s="40" t="s">
        <v>14</v>
      </c>
      <c r="E64" s="40"/>
      <c r="F64" s="39" t="s">
        <v>313</v>
      </c>
      <c r="G64" s="7">
        <v>9</v>
      </c>
    </row>
    <row r="65" spans="1:7" ht="15">
      <c r="A65" s="40"/>
      <c r="B65" s="41">
        <v>3</v>
      </c>
      <c r="C65" s="40" t="s">
        <v>51</v>
      </c>
      <c r="D65" s="40" t="s">
        <v>19</v>
      </c>
      <c r="E65" s="40"/>
      <c r="F65" s="39" t="s">
        <v>314</v>
      </c>
      <c r="G65" s="7">
        <v>10</v>
      </c>
    </row>
    <row r="66" spans="1:14" ht="15">
      <c r="A66" s="40" t="s">
        <v>354</v>
      </c>
      <c r="B66" s="41">
        <v>3</v>
      </c>
      <c r="C66" s="40" t="s">
        <v>40</v>
      </c>
      <c r="D66" s="40" t="s">
        <v>45</v>
      </c>
      <c r="E66" s="40"/>
      <c r="F66" s="39" t="s">
        <v>315</v>
      </c>
      <c r="G66" s="7">
        <v>11</v>
      </c>
      <c r="N66" s="7"/>
    </row>
    <row r="67" spans="1:7" ht="15">
      <c r="A67" s="40">
        <v>11</v>
      </c>
      <c r="B67" s="41">
        <v>2</v>
      </c>
      <c r="C67" s="40" t="s">
        <v>41</v>
      </c>
      <c r="D67" s="40" t="s">
        <v>18</v>
      </c>
      <c r="E67" s="7"/>
      <c r="F67" s="39" t="s">
        <v>289</v>
      </c>
      <c r="G67" s="7">
        <v>12</v>
      </c>
    </row>
    <row r="68" spans="1:7" ht="15">
      <c r="A68" s="40"/>
      <c r="B68" s="41">
        <v>3</v>
      </c>
      <c r="C68" s="40" t="s">
        <v>40</v>
      </c>
      <c r="D68" s="40" t="s">
        <v>16</v>
      </c>
      <c r="E68" s="40"/>
      <c r="F68" s="39" t="s">
        <v>317</v>
      </c>
      <c r="G68" s="7">
        <v>13</v>
      </c>
    </row>
    <row r="69" spans="1:7" ht="15">
      <c r="A69" s="40">
        <v>18</v>
      </c>
      <c r="B69" s="41">
        <v>3</v>
      </c>
      <c r="C69" s="40" t="s">
        <v>51</v>
      </c>
      <c r="D69" s="40" t="s">
        <v>45</v>
      </c>
      <c r="E69" s="40"/>
      <c r="F69" s="39" t="s">
        <v>304</v>
      </c>
      <c r="G69" s="7">
        <v>14</v>
      </c>
    </row>
    <row r="70" spans="1:7" ht="15">
      <c r="A70" s="40"/>
      <c r="B70" s="41">
        <v>3</v>
      </c>
      <c r="C70" s="40" t="s">
        <v>52</v>
      </c>
      <c r="D70" s="40" t="s">
        <v>45</v>
      </c>
      <c r="E70" s="40"/>
      <c r="F70" s="39" t="s">
        <v>318</v>
      </c>
      <c r="G7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9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.66015625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50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319</v>
      </c>
      <c r="G4" s="11">
        <f aca="true" t="shared" si="0" ref="G4:G15">J4/H4</f>
        <v>0.26956521739130435</v>
      </c>
      <c r="H4" s="7">
        <f aca="true" t="shared" si="1" ref="H4:L35">P4-X4</f>
        <v>230</v>
      </c>
      <c r="I4" s="7">
        <f t="shared" si="1"/>
        <v>35</v>
      </c>
      <c r="J4" s="7">
        <f t="shared" si="1"/>
        <v>62</v>
      </c>
      <c r="K4" s="7">
        <f t="shared" si="1"/>
        <v>5</v>
      </c>
      <c r="L4" s="7">
        <f t="shared" si="1"/>
        <v>33</v>
      </c>
      <c r="M4" s="7">
        <f>I4+L4-K4</f>
        <v>63</v>
      </c>
      <c r="N4" s="7">
        <f aca="true" t="shared" si="2" ref="N4:N15">V4-AD4</f>
        <v>0</v>
      </c>
      <c r="O4" s="4">
        <f aca="true" t="shared" si="3" ref="O4:O15">R4/P4</f>
        <v>0.26956521739130435</v>
      </c>
      <c r="P4" s="1">
        <v>230</v>
      </c>
      <c r="Q4" s="1">
        <v>35</v>
      </c>
      <c r="R4" s="1">
        <v>62</v>
      </c>
      <c r="S4" s="1">
        <v>5</v>
      </c>
      <c r="T4" s="1">
        <v>33</v>
      </c>
      <c r="U4" s="1">
        <f aca="true" t="shared" si="4" ref="U4:U15">Q4+T4-S4</f>
        <v>63</v>
      </c>
      <c r="V4" s="1">
        <v>0</v>
      </c>
      <c r="W4" s="4" t="e">
        <f aca="true" t="shared" si="5" ref="W4:W15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5">Y4+AB4-AA4</f>
        <v>0</v>
      </c>
      <c r="AD4" s="1">
        <v>0</v>
      </c>
    </row>
    <row r="5" spans="1:30" ht="15">
      <c r="A5" s="40" t="s">
        <v>353</v>
      </c>
      <c r="B5" s="41">
        <v>3</v>
      </c>
      <c r="C5" s="40" t="s">
        <v>39</v>
      </c>
      <c r="D5" s="40" t="s">
        <v>14</v>
      </c>
      <c r="E5" s="40"/>
      <c r="F5" s="39" t="s">
        <v>320</v>
      </c>
      <c r="G5" s="11">
        <f t="shared" si="0"/>
        <v>0.2872340425531915</v>
      </c>
      <c r="H5" s="7">
        <f t="shared" si="1"/>
        <v>94</v>
      </c>
      <c r="I5" s="7">
        <f t="shared" si="1"/>
        <v>9</v>
      </c>
      <c r="J5" s="7">
        <f t="shared" si="1"/>
        <v>27</v>
      </c>
      <c r="K5" s="7">
        <f t="shared" si="1"/>
        <v>3</v>
      </c>
      <c r="L5" s="7">
        <f t="shared" si="1"/>
        <v>11</v>
      </c>
      <c r="M5" s="7">
        <f aca="true" t="shared" si="7" ref="M5:M14">I5+L5-K5</f>
        <v>17</v>
      </c>
      <c r="N5" s="7">
        <f t="shared" si="2"/>
        <v>1</v>
      </c>
      <c r="O5" s="4">
        <f t="shared" si="3"/>
        <v>0.2777777777777778</v>
      </c>
      <c r="P5" s="1">
        <v>234</v>
      </c>
      <c r="Q5" s="1">
        <v>21</v>
      </c>
      <c r="R5" s="1">
        <v>65</v>
      </c>
      <c r="S5" s="1">
        <v>5</v>
      </c>
      <c r="T5" s="1">
        <v>20</v>
      </c>
      <c r="U5" s="1">
        <f t="shared" si="4"/>
        <v>36</v>
      </c>
      <c r="V5" s="1">
        <v>2</v>
      </c>
      <c r="W5" s="4">
        <f t="shared" si="5"/>
        <v>0.2714285714285714</v>
      </c>
      <c r="X5" s="1">
        <v>140</v>
      </c>
      <c r="Y5" s="1">
        <v>12</v>
      </c>
      <c r="Z5" s="1">
        <v>38</v>
      </c>
      <c r="AA5" s="1">
        <v>2</v>
      </c>
      <c r="AB5" s="1">
        <v>9</v>
      </c>
      <c r="AC5" s="1">
        <f t="shared" si="6"/>
        <v>19</v>
      </c>
      <c r="AD5" s="1">
        <v>1</v>
      </c>
    </row>
    <row r="6" spans="1:30" ht="15">
      <c r="A6" s="40" t="s">
        <v>353</v>
      </c>
      <c r="B6" s="41">
        <v>2</v>
      </c>
      <c r="C6" s="40" t="s">
        <v>42</v>
      </c>
      <c r="D6" s="40" t="s">
        <v>15</v>
      </c>
      <c r="E6" s="57"/>
      <c r="F6" s="39" t="s">
        <v>331</v>
      </c>
      <c r="G6" s="11">
        <f t="shared" si="0"/>
        <v>0.28125</v>
      </c>
      <c r="H6" s="7">
        <f t="shared" si="1"/>
        <v>224</v>
      </c>
      <c r="I6" s="7">
        <f t="shared" si="1"/>
        <v>39</v>
      </c>
      <c r="J6" s="7">
        <f t="shared" si="1"/>
        <v>63</v>
      </c>
      <c r="K6" s="7">
        <f t="shared" si="1"/>
        <v>14</v>
      </c>
      <c r="L6" s="7">
        <f t="shared" si="1"/>
        <v>44</v>
      </c>
      <c r="M6" s="7">
        <f t="shared" si="7"/>
        <v>69</v>
      </c>
      <c r="N6" s="7">
        <f t="shared" si="2"/>
        <v>0</v>
      </c>
      <c r="O6" s="4">
        <f t="shared" si="3"/>
        <v>0.27586206896551724</v>
      </c>
      <c r="P6" s="1">
        <v>319</v>
      </c>
      <c r="Q6" s="1">
        <v>52</v>
      </c>
      <c r="R6" s="1">
        <v>88</v>
      </c>
      <c r="S6" s="1">
        <v>16</v>
      </c>
      <c r="T6" s="1">
        <v>63</v>
      </c>
      <c r="U6" s="1">
        <f t="shared" si="4"/>
        <v>99</v>
      </c>
      <c r="V6" s="1">
        <v>0</v>
      </c>
      <c r="W6" s="4">
        <f t="shared" si="5"/>
        <v>0.2631578947368421</v>
      </c>
      <c r="X6" s="1">
        <v>95</v>
      </c>
      <c r="Y6" s="1">
        <v>13</v>
      </c>
      <c r="Z6" s="1">
        <v>25</v>
      </c>
      <c r="AA6" s="1">
        <v>2</v>
      </c>
      <c r="AB6" s="1">
        <v>19</v>
      </c>
      <c r="AC6" s="1">
        <f t="shared" si="6"/>
        <v>30</v>
      </c>
      <c r="AD6" s="1">
        <v>0</v>
      </c>
    </row>
    <row r="7" spans="1:30" ht="15">
      <c r="A7" s="40">
        <v>15</v>
      </c>
      <c r="B7" s="41">
        <v>2</v>
      </c>
      <c r="C7" s="40" t="s">
        <v>58</v>
      </c>
      <c r="D7" s="40" t="s">
        <v>17</v>
      </c>
      <c r="E7" s="40"/>
      <c r="F7" s="39" t="s">
        <v>321</v>
      </c>
      <c r="G7" s="11">
        <f t="shared" si="0"/>
        <v>0.2366412213740458</v>
      </c>
      <c r="H7" s="7">
        <f t="shared" si="1"/>
        <v>131</v>
      </c>
      <c r="I7" s="7">
        <f t="shared" si="1"/>
        <v>20</v>
      </c>
      <c r="J7" s="7">
        <f t="shared" si="1"/>
        <v>31</v>
      </c>
      <c r="K7" s="7">
        <f t="shared" si="1"/>
        <v>6</v>
      </c>
      <c r="L7" s="7">
        <f t="shared" si="1"/>
        <v>17</v>
      </c>
      <c r="M7" s="7">
        <f t="shared" si="7"/>
        <v>31</v>
      </c>
      <c r="N7" s="7">
        <f t="shared" si="2"/>
        <v>2</v>
      </c>
      <c r="O7" s="4">
        <f t="shared" si="3"/>
        <v>0.23529411764705882</v>
      </c>
      <c r="P7" s="1">
        <v>323</v>
      </c>
      <c r="Q7" s="1">
        <v>48</v>
      </c>
      <c r="R7" s="1">
        <v>76</v>
      </c>
      <c r="S7" s="1">
        <v>10</v>
      </c>
      <c r="T7" s="1">
        <v>45</v>
      </c>
      <c r="U7" s="1">
        <f t="shared" si="4"/>
        <v>83</v>
      </c>
      <c r="V7" s="1">
        <v>4</v>
      </c>
      <c r="W7" s="4">
        <f t="shared" si="5"/>
        <v>0.234375</v>
      </c>
      <c r="X7" s="1">
        <v>192</v>
      </c>
      <c r="Y7" s="1">
        <v>28</v>
      </c>
      <c r="Z7" s="1">
        <v>45</v>
      </c>
      <c r="AA7" s="1">
        <v>4</v>
      </c>
      <c r="AB7" s="1">
        <v>28</v>
      </c>
      <c r="AC7" s="1">
        <f t="shared" si="6"/>
        <v>52</v>
      </c>
      <c r="AD7" s="1">
        <v>2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322</v>
      </c>
      <c r="G8" s="11">
        <f>J8/H8</f>
        <v>0.3235294117647059</v>
      </c>
      <c r="H8" s="7">
        <f>P8-X8</f>
        <v>34</v>
      </c>
      <c r="I8" s="7">
        <f>Q8-Y8</f>
        <v>4</v>
      </c>
      <c r="J8" s="7">
        <f>R8-Z8</f>
        <v>11</v>
      </c>
      <c r="K8" s="7">
        <f>S8-AA8</f>
        <v>0</v>
      </c>
      <c r="L8" s="7">
        <f>T8-AB8</f>
        <v>7</v>
      </c>
      <c r="M8" s="7">
        <f>I8+L8-K8</f>
        <v>11</v>
      </c>
      <c r="N8" s="7">
        <f>V8-AD8</f>
        <v>0</v>
      </c>
      <c r="O8" s="4">
        <f>R8/P8</f>
        <v>0.321285140562249</v>
      </c>
      <c r="P8" s="1">
        <v>249</v>
      </c>
      <c r="Q8" s="1">
        <v>44</v>
      </c>
      <c r="R8" s="1">
        <v>80</v>
      </c>
      <c r="S8" s="1">
        <v>12</v>
      </c>
      <c r="T8" s="1">
        <v>57</v>
      </c>
      <c r="U8" s="1">
        <f>Q8+T8-S8</f>
        <v>89</v>
      </c>
      <c r="V8" s="1">
        <v>2</v>
      </c>
      <c r="W8" s="4">
        <f>Z8/X8</f>
        <v>0.3209302325581395</v>
      </c>
      <c r="X8" s="1">
        <v>215</v>
      </c>
      <c r="Y8" s="1">
        <v>40</v>
      </c>
      <c r="Z8" s="1">
        <v>69</v>
      </c>
      <c r="AA8" s="1">
        <v>12</v>
      </c>
      <c r="AB8" s="1">
        <v>50</v>
      </c>
      <c r="AC8" s="1">
        <f>Y8+AB8-AA8</f>
        <v>78</v>
      </c>
      <c r="AD8" s="1">
        <v>2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323</v>
      </c>
      <c r="G9" s="11">
        <f t="shared" si="0"/>
        <v>0.27851458885941643</v>
      </c>
      <c r="H9" s="7">
        <f t="shared" si="1"/>
        <v>377</v>
      </c>
      <c r="I9" s="7">
        <f t="shared" si="1"/>
        <v>40</v>
      </c>
      <c r="J9" s="7">
        <f t="shared" si="1"/>
        <v>105</v>
      </c>
      <c r="K9" s="7">
        <f t="shared" si="1"/>
        <v>6</v>
      </c>
      <c r="L9" s="7">
        <f t="shared" si="1"/>
        <v>47</v>
      </c>
      <c r="M9" s="7">
        <f>I9+L9-K9</f>
        <v>81</v>
      </c>
      <c r="N9" s="7">
        <f t="shared" si="2"/>
        <v>5</v>
      </c>
      <c r="O9" s="4">
        <f t="shared" si="3"/>
        <v>0.27851458885941643</v>
      </c>
      <c r="P9" s="1">
        <v>377</v>
      </c>
      <c r="Q9" s="1">
        <v>40</v>
      </c>
      <c r="R9" s="1">
        <v>105</v>
      </c>
      <c r="S9" s="1">
        <v>6</v>
      </c>
      <c r="T9" s="1">
        <v>47</v>
      </c>
      <c r="U9" s="1">
        <f t="shared" si="4"/>
        <v>81</v>
      </c>
      <c r="V9" s="1">
        <v>5</v>
      </c>
      <c r="W9" s="4" t="e">
        <f t="shared" si="5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6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324</v>
      </c>
      <c r="G10" s="11">
        <f t="shared" si="0"/>
        <v>0.26356589147286824</v>
      </c>
      <c r="H10" s="7">
        <f>P10-X10</f>
        <v>258</v>
      </c>
      <c r="I10" s="7">
        <f>Q10-Y10</f>
        <v>34</v>
      </c>
      <c r="J10" s="7">
        <f>R10-Z10</f>
        <v>68</v>
      </c>
      <c r="K10" s="7">
        <f>S10-AA10</f>
        <v>0</v>
      </c>
      <c r="L10" s="7">
        <f>T10-AB10</f>
        <v>22</v>
      </c>
      <c r="M10" s="7">
        <f>I10+L10-K10</f>
        <v>56</v>
      </c>
      <c r="N10" s="7">
        <f t="shared" si="2"/>
        <v>11</v>
      </c>
      <c r="O10" s="4">
        <f t="shared" si="3"/>
        <v>0.26136363636363635</v>
      </c>
      <c r="P10" s="1">
        <v>440</v>
      </c>
      <c r="Q10" s="1">
        <v>59</v>
      </c>
      <c r="R10" s="1">
        <v>115</v>
      </c>
      <c r="S10" s="1">
        <v>0</v>
      </c>
      <c r="T10" s="1">
        <v>34</v>
      </c>
      <c r="U10" s="1">
        <f t="shared" si="4"/>
        <v>93</v>
      </c>
      <c r="V10" s="1">
        <v>13</v>
      </c>
      <c r="W10" s="4">
        <f t="shared" si="5"/>
        <v>0.25824175824175827</v>
      </c>
      <c r="X10" s="1">
        <v>182</v>
      </c>
      <c r="Y10" s="1">
        <v>25</v>
      </c>
      <c r="Z10" s="1">
        <v>47</v>
      </c>
      <c r="AA10" s="1">
        <v>0</v>
      </c>
      <c r="AB10" s="1">
        <v>12</v>
      </c>
      <c r="AC10" s="1">
        <f t="shared" si="6"/>
        <v>37</v>
      </c>
      <c r="AD10" s="1">
        <v>2</v>
      </c>
    </row>
    <row r="11" spans="1:30" ht="15">
      <c r="A11" s="40" t="s">
        <v>354</v>
      </c>
      <c r="B11" s="41">
        <v>3</v>
      </c>
      <c r="C11" s="40" t="s">
        <v>41</v>
      </c>
      <c r="D11" s="40" t="s">
        <v>73</v>
      </c>
      <c r="E11" s="40" t="s">
        <v>360</v>
      </c>
      <c r="F11" s="39" t="s">
        <v>364</v>
      </c>
      <c r="G11" s="11">
        <f t="shared" si="0"/>
        <v>0.13636363636363635</v>
      </c>
      <c r="H11" s="7">
        <f t="shared" si="1"/>
        <v>66</v>
      </c>
      <c r="I11" s="7">
        <f t="shared" si="1"/>
        <v>6</v>
      </c>
      <c r="J11" s="7">
        <f t="shared" si="1"/>
        <v>9</v>
      </c>
      <c r="K11" s="7">
        <f t="shared" si="1"/>
        <v>0</v>
      </c>
      <c r="L11" s="7">
        <f t="shared" si="1"/>
        <v>2</v>
      </c>
      <c r="M11" s="7">
        <f t="shared" si="7"/>
        <v>8</v>
      </c>
      <c r="N11" s="7">
        <f t="shared" si="2"/>
        <v>1</v>
      </c>
      <c r="O11" s="4">
        <f t="shared" si="3"/>
        <v>0.21717171717171718</v>
      </c>
      <c r="P11" s="1">
        <v>198</v>
      </c>
      <c r="Q11" s="1">
        <v>17</v>
      </c>
      <c r="R11" s="1">
        <v>43</v>
      </c>
      <c r="S11" s="1">
        <v>1</v>
      </c>
      <c r="T11" s="1">
        <v>14</v>
      </c>
      <c r="U11" s="1">
        <f t="shared" si="4"/>
        <v>30</v>
      </c>
      <c r="V11" s="1">
        <v>3</v>
      </c>
      <c r="W11" s="4">
        <f t="shared" si="5"/>
        <v>0.25757575757575757</v>
      </c>
      <c r="X11" s="1">
        <v>132</v>
      </c>
      <c r="Y11" s="1">
        <v>11</v>
      </c>
      <c r="Z11" s="1">
        <v>34</v>
      </c>
      <c r="AA11" s="1">
        <v>1</v>
      </c>
      <c r="AB11" s="1">
        <v>12</v>
      </c>
      <c r="AC11" s="1">
        <f t="shared" si="6"/>
        <v>22</v>
      </c>
      <c r="AD11" s="1">
        <v>2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326</v>
      </c>
      <c r="G12" s="11">
        <f t="shared" si="0"/>
        <v>0.2744630071599045</v>
      </c>
      <c r="H12" s="7">
        <f t="shared" si="1"/>
        <v>419</v>
      </c>
      <c r="I12" s="7">
        <f t="shared" si="1"/>
        <v>64</v>
      </c>
      <c r="J12" s="7">
        <f t="shared" si="1"/>
        <v>115</v>
      </c>
      <c r="K12" s="7">
        <f t="shared" si="1"/>
        <v>16</v>
      </c>
      <c r="L12" s="7">
        <f t="shared" si="1"/>
        <v>60</v>
      </c>
      <c r="M12" s="7">
        <f t="shared" si="7"/>
        <v>108</v>
      </c>
      <c r="N12" s="7">
        <f t="shared" si="2"/>
        <v>3</v>
      </c>
      <c r="O12" s="4">
        <f t="shared" si="3"/>
        <v>0.2744630071599045</v>
      </c>
      <c r="P12" s="1">
        <v>419</v>
      </c>
      <c r="Q12" s="1">
        <v>64</v>
      </c>
      <c r="R12" s="1">
        <v>115</v>
      </c>
      <c r="S12" s="1">
        <v>16</v>
      </c>
      <c r="T12" s="1">
        <v>60</v>
      </c>
      <c r="U12" s="1">
        <f t="shared" si="4"/>
        <v>108</v>
      </c>
      <c r="V12" s="1">
        <v>3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 t="s">
        <v>354</v>
      </c>
      <c r="B13" s="41">
        <v>2</v>
      </c>
      <c r="C13" s="40" t="s">
        <v>52</v>
      </c>
      <c r="D13" s="40" t="s">
        <v>19</v>
      </c>
      <c r="F13" s="39" t="s">
        <v>343</v>
      </c>
      <c r="G13" s="11">
        <f t="shared" si="0"/>
        <v>0.2721518987341772</v>
      </c>
      <c r="H13" s="7">
        <f t="shared" si="1"/>
        <v>316</v>
      </c>
      <c r="I13" s="7">
        <f t="shared" si="1"/>
        <v>50</v>
      </c>
      <c r="J13" s="7">
        <f t="shared" si="1"/>
        <v>86</v>
      </c>
      <c r="K13" s="7">
        <f t="shared" si="1"/>
        <v>11</v>
      </c>
      <c r="L13" s="7">
        <f t="shared" si="1"/>
        <v>41</v>
      </c>
      <c r="M13" s="7">
        <f t="shared" si="7"/>
        <v>80</v>
      </c>
      <c r="N13" s="7">
        <f t="shared" si="2"/>
        <v>9</v>
      </c>
      <c r="O13" s="4">
        <f t="shared" si="3"/>
        <v>0.27011494252873564</v>
      </c>
      <c r="P13" s="1">
        <v>348</v>
      </c>
      <c r="Q13" s="1">
        <v>52</v>
      </c>
      <c r="R13" s="1">
        <v>94</v>
      </c>
      <c r="S13" s="1">
        <v>11</v>
      </c>
      <c r="T13" s="1">
        <v>43</v>
      </c>
      <c r="U13" s="1">
        <f t="shared" si="4"/>
        <v>84</v>
      </c>
      <c r="V13" s="1">
        <v>9</v>
      </c>
      <c r="W13" s="4">
        <f t="shared" si="5"/>
        <v>0.25</v>
      </c>
      <c r="X13" s="1">
        <v>32</v>
      </c>
      <c r="Y13" s="1">
        <v>2</v>
      </c>
      <c r="Z13" s="1">
        <v>8</v>
      </c>
      <c r="AA13" s="1">
        <v>0</v>
      </c>
      <c r="AB13" s="1">
        <v>2</v>
      </c>
      <c r="AC13" s="1">
        <f t="shared" si="6"/>
        <v>4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328</v>
      </c>
      <c r="G14" s="11">
        <f t="shared" si="0"/>
        <v>0.2727272727272727</v>
      </c>
      <c r="H14" s="7">
        <f t="shared" si="1"/>
        <v>484</v>
      </c>
      <c r="I14" s="7">
        <f t="shared" si="1"/>
        <v>79</v>
      </c>
      <c r="J14" s="7">
        <f t="shared" si="1"/>
        <v>132</v>
      </c>
      <c r="K14" s="7">
        <f t="shared" si="1"/>
        <v>11</v>
      </c>
      <c r="L14" s="7">
        <f t="shared" si="1"/>
        <v>50</v>
      </c>
      <c r="M14" s="7">
        <f t="shared" si="7"/>
        <v>118</v>
      </c>
      <c r="N14" s="7">
        <f t="shared" si="2"/>
        <v>22</v>
      </c>
      <c r="O14" s="4">
        <f t="shared" si="3"/>
        <v>0.2727272727272727</v>
      </c>
      <c r="P14" s="1">
        <v>484</v>
      </c>
      <c r="Q14" s="1">
        <v>79</v>
      </c>
      <c r="R14" s="1">
        <v>132</v>
      </c>
      <c r="S14" s="1">
        <v>11</v>
      </c>
      <c r="T14" s="1">
        <v>50</v>
      </c>
      <c r="U14" s="1">
        <f t="shared" si="4"/>
        <v>118</v>
      </c>
      <c r="V14" s="1">
        <v>22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294</v>
      </c>
      <c r="G15" s="11">
        <f t="shared" si="0"/>
        <v>0.32967032967032966</v>
      </c>
      <c r="H15" s="7">
        <f t="shared" si="1"/>
        <v>364</v>
      </c>
      <c r="I15" s="7">
        <f t="shared" si="1"/>
        <v>65</v>
      </c>
      <c r="J15" s="7">
        <f t="shared" si="1"/>
        <v>120</v>
      </c>
      <c r="K15" s="7">
        <f t="shared" si="1"/>
        <v>21</v>
      </c>
      <c r="L15" s="7">
        <f t="shared" si="1"/>
        <v>62</v>
      </c>
      <c r="M15" s="7">
        <f>I15+L15-K15</f>
        <v>106</v>
      </c>
      <c r="N15" s="7">
        <f t="shared" si="2"/>
        <v>0</v>
      </c>
      <c r="O15" s="4">
        <f t="shared" si="3"/>
        <v>0.30916030534351147</v>
      </c>
      <c r="P15" s="1">
        <v>524</v>
      </c>
      <c r="Q15" s="1">
        <v>92</v>
      </c>
      <c r="R15" s="1">
        <v>162</v>
      </c>
      <c r="S15" s="1">
        <v>29</v>
      </c>
      <c r="T15" s="1">
        <v>98</v>
      </c>
      <c r="U15" s="1">
        <f t="shared" si="4"/>
        <v>161</v>
      </c>
      <c r="V15" s="1">
        <v>1</v>
      </c>
      <c r="W15" s="4">
        <f t="shared" si="5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6"/>
        <v>55</v>
      </c>
      <c r="AD15" s="1">
        <v>1</v>
      </c>
    </row>
    <row r="16" spans="1:30" ht="15">
      <c r="A16" s="40">
        <v>19</v>
      </c>
      <c r="B16" s="41">
        <v>2</v>
      </c>
      <c r="C16" s="40" t="s">
        <v>64</v>
      </c>
      <c r="D16" s="40" t="s">
        <v>19</v>
      </c>
      <c r="E16" s="40"/>
      <c r="F16" s="39" t="s">
        <v>256</v>
      </c>
      <c r="G16" s="11">
        <f aca="true" t="shared" si="8" ref="G16:G35">J16/H16</f>
        <v>0.2463768115942029</v>
      </c>
      <c r="H16" s="7">
        <f aca="true" t="shared" si="9" ref="H16:H25">P16-X16</f>
        <v>276</v>
      </c>
      <c r="I16" s="7">
        <f t="shared" si="1"/>
        <v>43</v>
      </c>
      <c r="J16" s="7">
        <f t="shared" si="1"/>
        <v>68</v>
      </c>
      <c r="K16" s="7">
        <f t="shared" si="1"/>
        <v>15</v>
      </c>
      <c r="L16" s="7">
        <f t="shared" si="1"/>
        <v>50</v>
      </c>
      <c r="M16" s="7">
        <f aca="true" t="shared" si="10" ref="M16:M35">I16+L16-K16</f>
        <v>78</v>
      </c>
      <c r="N16" s="7">
        <f aca="true" t="shared" si="11" ref="N16:N34">V16-AD16</f>
        <v>5</v>
      </c>
      <c r="O16" s="4">
        <f aca="true" t="shared" si="12" ref="O16:O34">R16/P16</f>
        <v>0.24565217391304348</v>
      </c>
      <c r="P16" s="1">
        <v>460</v>
      </c>
      <c r="Q16" s="1">
        <v>64</v>
      </c>
      <c r="R16" s="1">
        <v>113</v>
      </c>
      <c r="S16" s="1">
        <v>22</v>
      </c>
      <c r="T16" s="1">
        <v>82</v>
      </c>
      <c r="U16" s="1">
        <f aca="true" t="shared" si="13" ref="U16:U24">Q16+T16-S16</f>
        <v>124</v>
      </c>
      <c r="V16" s="1">
        <v>5</v>
      </c>
      <c r="W16" s="4">
        <f aca="true" t="shared" si="14" ref="W16:W34">Z16/X16</f>
        <v>0.24456521739130435</v>
      </c>
      <c r="X16" s="1">
        <v>184</v>
      </c>
      <c r="Y16" s="1">
        <v>21</v>
      </c>
      <c r="Z16" s="1">
        <v>45</v>
      </c>
      <c r="AA16" s="1">
        <v>7</v>
      </c>
      <c r="AB16" s="1">
        <v>32</v>
      </c>
      <c r="AC16" s="1">
        <f aca="true" t="shared" si="15" ref="AC16:AC34">Y16+AB16-AA16</f>
        <v>46</v>
      </c>
      <c r="AD16" s="1">
        <v>0</v>
      </c>
    </row>
    <row r="17" spans="1:30" ht="15">
      <c r="A17" s="40" t="s">
        <v>365</v>
      </c>
      <c r="B17" s="41">
        <v>3</v>
      </c>
      <c r="C17" s="40" t="s">
        <v>41</v>
      </c>
      <c r="D17" s="40" t="s">
        <v>20</v>
      </c>
      <c r="E17" s="40" t="s">
        <v>19</v>
      </c>
      <c r="F17" s="39" t="s">
        <v>394</v>
      </c>
      <c r="G17" s="11">
        <f t="shared" si="8"/>
        <v>0.21428571428571427</v>
      </c>
      <c r="H17" s="7">
        <f t="shared" si="9"/>
        <v>42</v>
      </c>
      <c r="I17" s="7">
        <f aca="true" t="shared" si="16" ref="I17:L21">Q17-Y17</f>
        <v>4</v>
      </c>
      <c r="J17" s="7">
        <f t="shared" si="16"/>
        <v>9</v>
      </c>
      <c r="K17" s="7">
        <f t="shared" si="16"/>
        <v>2</v>
      </c>
      <c r="L17" s="7">
        <f t="shared" si="16"/>
        <v>8</v>
      </c>
      <c r="M17" s="7">
        <f t="shared" si="10"/>
        <v>10</v>
      </c>
      <c r="N17" s="7">
        <f t="shared" si="11"/>
        <v>0</v>
      </c>
      <c r="O17" s="4">
        <f t="shared" si="12"/>
        <v>0.21904761904761905</v>
      </c>
      <c r="P17" s="1">
        <v>105</v>
      </c>
      <c r="Q17" s="1">
        <v>12</v>
      </c>
      <c r="R17" s="1">
        <v>23</v>
      </c>
      <c r="S17" s="1">
        <v>5</v>
      </c>
      <c r="T17" s="1">
        <v>16</v>
      </c>
      <c r="U17" s="1">
        <f t="shared" si="13"/>
        <v>23</v>
      </c>
      <c r="V17" s="1">
        <v>1</v>
      </c>
      <c r="W17" s="4">
        <f t="shared" si="14"/>
        <v>0.2222222222222222</v>
      </c>
      <c r="X17" s="1">
        <v>63</v>
      </c>
      <c r="Y17" s="1">
        <v>8</v>
      </c>
      <c r="Z17" s="1">
        <v>14</v>
      </c>
      <c r="AA17" s="1">
        <v>3</v>
      </c>
      <c r="AB17" s="1">
        <v>8</v>
      </c>
      <c r="AC17" s="1">
        <f t="shared" si="15"/>
        <v>13</v>
      </c>
      <c r="AD17" s="1">
        <v>1</v>
      </c>
    </row>
    <row r="18" spans="1:30" s="48" customFormat="1" ht="15">
      <c r="A18" s="42" t="s">
        <v>354</v>
      </c>
      <c r="B18" s="43">
        <v>3</v>
      </c>
      <c r="C18" s="42" t="s">
        <v>40</v>
      </c>
      <c r="D18" s="42" t="s">
        <v>20</v>
      </c>
      <c r="E18" s="42" t="s">
        <v>14</v>
      </c>
      <c r="F18" s="44" t="s">
        <v>378</v>
      </c>
      <c r="G18" s="50">
        <f>J18/H18</f>
        <v>0.21052631578947367</v>
      </c>
      <c r="H18" s="42">
        <f>P18-X18</f>
        <v>19</v>
      </c>
      <c r="I18" s="42">
        <f>Q18-Y18</f>
        <v>1</v>
      </c>
      <c r="J18" s="42">
        <f>R18-Z18</f>
        <v>4</v>
      </c>
      <c r="K18" s="42">
        <f>S18-AA18</f>
        <v>0</v>
      </c>
      <c r="L18" s="42">
        <f>T18-AB18</f>
        <v>2</v>
      </c>
      <c r="M18" s="42">
        <f>I18+L18-K18</f>
        <v>3</v>
      </c>
      <c r="N18" s="42">
        <f>V18-AD18</f>
        <v>0</v>
      </c>
      <c r="O18" s="51">
        <f>R18/P18</f>
        <v>0.2569444444444444</v>
      </c>
      <c r="P18" s="48">
        <v>144</v>
      </c>
      <c r="Q18" s="48">
        <v>22</v>
      </c>
      <c r="R18" s="48">
        <v>37</v>
      </c>
      <c r="S18" s="48">
        <v>2</v>
      </c>
      <c r="T18" s="48">
        <v>17</v>
      </c>
      <c r="U18" s="48">
        <f>Q18+T18-S18</f>
        <v>37</v>
      </c>
      <c r="V18" s="48">
        <v>0</v>
      </c>
      <c r="W18" s="51">
        <f>Z18/X18</f>
        <v>0.264</v>
      </c>
      <c r="X18" s="48">
        <v>125</v>
      </c>
      <c r="Y18" s="48">
        <v>21</v>
      </c>
      <c r="Z18" s="48">
        <v>33</v>
      </c>
      <c r="AA18" s="48">
        <v>2</v>
      </c>
      <c r="AB18" s="48">
        <v>15</v>
      </c>
      <c r="AC18" s="48">
        <f>Y18+AB18-AA18</f>
        <v>34</v>
      </c>
      <c r="AD18" s="48">
        <v>0</v>
      </c>
    </row>
    <row r="19" spans="1:30" s="48" customFormat="1" ht="15">
      <c r="A19" s="42">
        <v>6</v>
      </c>
      <c r="B19" s="43">
        <v>3</v>
      </c>
      <c r="C19" s="42" t="s">
        <v>41</v>
      </c>
      <c r="D19" s="42" t="s">
        <v>73</v>
      </c>
      <c r="E19" s="42" t="s">
        <v>16</v>
      </c>
      <c r="F19" s="44" t="s">
        <v>325</v>
      </c>
      <c r="G19" s="50">
        <f t="shared" si="8"/>
        <v>0.21</v>
      </c>
      <c r="H19" s="42">
        <f t="shared" si="9"/>
        <v>300</v>
      </c>
      <c r="I19" s="42">
        <f t="shared" si="16"/>
        <v>30</v>
      </c>
      <c r="J19" s="42">
        <f t="shared" si="16"/>
        <v>63</v>
      </c>
      <c r="K19" s="42">
        <f t="shared" si="16"/>
        <v>4</v>
      </c>
      <c r="L19" s="42">
        <f t="shared" si="16"/>
        <v>24</v>
      </c>
      <c r="M19" s="42">
        <f t="shared" si="10"/>
        <v>50</v>
      </c>
      <c r="N19" s="42">
        <f t="shared" si="11"/>
        <v>4</v>
      </c>
      <c r="O19" s="51">
        <f t="shared" si="12"/>
        <v>0.21</v>
      </c>
      <c r="P19" s="48">
        <v>300</v>
      </c>
      <c r="Q19" s="48">
        <v>30</v>
      </c>
      <c r="R19" s="48">
        <v>63</v>
      </c>
      <c r="S19" s="48">
        <v>4</v>
      </c>
      <c r="T19" s="48">
        <v>24</v>
      </c>
      <c r="U19" s="48">
        <f t="shared" si="13"/>
        <v>50</v>
      </c>
      <c r="V19" s="48">
        <v>4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10</v>
      </c>
      <c r="B20" s="43">
        <v>3</v>
      </c>
      <c r="C20" s="42" t="s">
        <v>43</v>
      </c>
      <c r="D20" s="42" t="s">
        <v>17</v>
      </c>
      <c r="E20" s="42" t="s">
        <v>19</v>
      </c>
      <c r="F20" s="44" t="s">
        <v>330</v>
      </c>
      <c r="G20" s="50">
        <f>J20/H20</f>
        <v>0.2153846153846154</v>
      </c>
      <c r="H20" s="42">
        <f t="shared" si="9"/>
        <v>195</v>
      </c>
      <c r="I20" s="42">
        <f t="shared" si="16"/>
        <v>21</v>
      </c>
      <c r="J20" s="42">
        <f t="shared" si="16"/>
        <v>42</v>
      </c>
      <c r="K20" s="42">
        <f t="shared" si="16"/>
        <v>2</v>
      </c>
      <c r="L20" s="42">
        <f t="shared" si="16"/>
        <v>20</v>
      </c>
      <c r="M20" s="42">
        <f>I20+L20-K20</f>
        <v>39</v>
      </c>
      <c r="N20" s="42">
        <f t="shared" si="11"/>
        <v>4</v>
      </c>
      <c r="O20" s="51">
        <f t="shared" si="12"/>
        <v>0.2153846153846154</v>
      </c>
      <c r="P20" s="48">
        <v>195</v>
      </c>
      <c r="Q20" s="48">
        <v>21</v>
      </c>
      <c r="R20" s="48">
        <v>42</v>
      </c>
      <c r="S20" s="48">
        <v>2</v>
      </c>
      <c r="T20" s="48">
        <v>20</v>
      </c>
      <c r="U20" s="48">
        <f t="shared" si="13"/>
        <v>39</v>
      </c>
      <c r="V20" s="48">
        <v>4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/>
      <c r="B21" s="43">
        <v>3</v>
      </c>
      <c r="C21" s="42" t="s">
        <v>51</v>
      </c>
      <c r="D21" s="42" t="s">
        <v>19</v>
      </c>
      <c r="F21" s="44" t="s">
        <v>350</v>
      </c>
      <c r="G21" s="50">
        <f>J21/H21</f>
        <v>0.3333333333333333</v>
      </c>
      <c r="H21" s="42">
        <f t="shared" si="9"/>
        <v>6</v>
      </c>
      <c r="I21" s="42">
        <f t="shared" si="16"/>
        <v>1</v>
      </c>
      <c r="J21" s="42">
        <f t="shared" si="16"/>
        <v>2</v>
      </c>
      <c r="K21" s="42">
        <f t="shared" si="16"/>
        <v>0</v>
      </c>
      <c r="L21" s="42">
        <f t="shared" si="16"/>
        <v>1</v>
      </c>
      <c r="M21" s="42">
        <f>I21+L21-K21</f>
        <v>2</v>
      </c>
      <c r="N21" s="42">
        <f>V21-AD21</f>
        <v>2</v>
      </c>
      <c r="O21" s="51">
        <f>R21/P21</f>
        <v>0.22131147540983606</v>
      </c>
      <c r="P21" s="48">
        <v>122</v>
      </c>
      <c r="Q21" s="48">
        <v>13</v>
      </c>
      <c r="R21" s="48">
        <v>27</v>
      </c>
      <c r="S21" s="48">
        <v>0</v>
      </c>
      <c r="T21" s="48">
        <v>6</v>
      </c>
      <c r="U21" s="48">
        <f t="shared" si="13"/>
        <v>19</v>
      </c>
      <c r="V21" s="48">
        <v>4</v>
      </c>
      <c r="W21" s="51">
        <f>Z21/X21</f>
        <v>0.21551724137931033</v>
      </c>
      <c r="X21" s="48">
        <v>116</v>
      </c>
      <c r="Y21" s="48">
        <v>12</v>
      </c>
      <c r="Z21" s="48">
        <v>25</v>
      </c>
      <c r="AA21" s="48">
        <v>0</v>
      </c>
      <c r="AB21" s="48">
        <v>5</v>
      </c>
      <c r="AC21" s="48">
        <f>Y21+AB21-AA21</f>
        <v>17</v>
      </c>
      <c r="AD21" s="48">
        <v>2</v>
      </c>
    </row>
    <row r="22" spans="1:30" s="48" customFormat="1" ht="15">
      <c r="A22" s="42">
        <v>22</v>
      </c>
      <c r="B22" s="43">
        <v>3</v>
      </c>
      <c r="C22" s="42" t="s">
        <v>52</v>
      </c>
      <c r="D22" s="42" t="s">
        <v>19</v>
      </c>
      <c r="E22" s="42"/>
      <c r="F22" s="44" t="s">
        <v>327</v>
      </c>
      <c r="G22" s="50">
        <f t="shared" si="8"/>
        <v>0.12962962962962962</v>
      </c>
      <c r="H22" s="42">
        <f t="shared" si="9"/>
        <v>54</v>
      </c>
      <c r="I22" s="42">
        <f aca="true" t="shared" si="17" ref="I22:L25">Q22-Y22</f>
        <v>4</v>
      </c>
      <c r="J22" s="42">
        <f t="shared" si="17"/>
        <v>7</v>
      </c>
      <c r="K22" s="42">
        <f t="shared" si="17"/>
        <v>1</v>
      </c>
      <c r="L22" s="42">
        <f t="shared" si="17"/>
        <v>5</v>
      </c>
      <c r="M22" s="42">
        <f t="shared" si="10"/>
        <v>8</v>
      </c>
      <c r="N22" s="42">
        <f t="shared" si="11"/>
        <v>0</v>
      </c>
      <c r="O22" s="51">
        <f t="shared" si="12"/>
        <v>0.14864864864864866</v>
      </c>
      <c r="P22" s="48">
        <v>148</v>
      </c>
      <c r="Q22" s="48">
        <v>16</v>
      </c>
      <c r="R22" s="48">
        <v>22</v>
      </c>
      <c r="S22" s="48">
        <v>2</v>
      </c>
      <c r="T22" s="48">
        <v>12</v>
      </c>
      <c r="U22" s="48">
        <f t="shared" si="13"/>
        <v>26</v>
      </c>
      <c r="V22" s="48">
        <v>0</v>
      </c>
      <c r="W22" s="51">
        <f t="shared" si="14"/>
        <v>0.1595744680851064</v>
      </c>
      <c r="X22" s="48">
        <v>94</v>
      </c>
      <c r="Y22" s="48">
        <v>12</v>
      </c>
      <c r="Z22" s="48">
        <v>15</v>
      </c>
      <c r="AA22" s="48">
        <v>1</v>
      </c>
      <c r="AB22" s="48">
        <v>7</v>
      </c>
      <c r="AC22" s="48">
        <f t="shared" si="15"/>
        <v>18</v>
      </c>
      <c r="AD22" s="48">
        <v>0</v>
      </c>
    </row>
    <row r="23" spans="1:30" s="48" customFormat="1" ht="15">
      <c r="A23" s="42" t="s">
        <v>354</v>
      </c>
      <c r="B23" s="43">
        <v>3</v>
      </c>
      <c r="C23" s="42" t="s">
        <v>40</v>
      </c>
      <c r="D23" s="42" t="s">
        <v>14</v>
      </c>
      <c r="E23" s="42"/>
      <c r="F23" s="44" t="s">
        <v>316</v>
      </c>
      <c r="G23" s="50">
        <f t="shared" si="8"/>
        <v>0.30357142857142855</v>
      </c>
      <c r="H23" s="42">
        <f t="shared" si="9"/>
        <v>56</v>
      </c>
      <c r="I23" s="42">
        <f t="shared" si="17"/>
        <v>11</v>
      </c>
      <c r="J23" s="42">
        <f t="shared" si="17"/>
        <v>17</v>
      </c>
      <c r="K23" s="42">
        <f t="shared" si="17"/>
        <v>0</v>
      </c>
      <c r="L23" s="42">
        <f t="shared" si="17"/>
        <v>5</v>
      </c>
      <c r="M23" s="42">
        <f t="shared" si="10"/>
        <v>16</v>
      </c>
      <c r="N23" s="42">
        <f t="shared" si="11"/>
        <v>0</v>
      </c>
      <c r="O23" s="51">
        <f t="shared" si="12"/>
        <v>0.2807017543859649</v>
      </c>
      <c r="P23" s="48">
        <v>114</v>
      </c>
      <c r="Q23" s="48">
        <v>20</v>
      </c>
      <c r="R23" s="48">
        <v>32</v>
      </c>
      <c r="S23" s="48">
        <v>2</v>
      </c>
      <c r="T23" s="48">
        <v>15</v>
      </c>
      <c r="U23" s="48">
        <f t="shared" si="13"/>
        <v>33</v>
      </c>
      <c r="V23" s="48">
        <v>0</v>
      </c>
      <c r="W23" s="51">
        <f t="shared" si="14"/>
        <v>0.25862068965517243</v>
      </c>
      <c r="X23" s="48">
        <v>58</v>
      </c>
      <c r="Y23" s="48">
        <v>9</v>
      </c>
      <c r="Z23" s="48">
        <v>15</v>
      </c>
      <c r="AA23" s="48">
        <v>2</v>
      </c>
      <c r="AB23" s="48">
        <v>10</v>
      </c>
      <c r="AC23" s="48">
        <f t="shared" si="15"/>
        <v>17</v>
      </c>
      <c r="AD23" s="48">
        <v>0</v>
      </c>
    </row>
    <row r="24" spans="1:30" s="48" customFormat="1" ht="15">
      <c r="A24" s="42">
        <v>29</v>
      </c>
      <c r="B24" s="43">
        <v>3</v>
      </c>
      <c r="C24" s="42" t="s">
        <v>40</v>
      </c>
      <c r="D24" s="42" t="s">
        <v>71</v>
      </c>
      <c r="E24" s="42" t="s">
        <v>15</v>
      </c>
      <c r="F24" s="44" t="s">
        <v>322</v>
      </c>
      <c r="G24" s="50">
        <f t="shared" si="8"/>
        <v>0.3209302325581395</v>
      </c>
      <c r="H24" s="42">
        <f t="shared" si="9"/>
        <v>215</v>
      </c>
      <c r="I24" s="42">
        <f t="shared" si="17"/>
        <v>40</v>
      </c>
      <c r="J24" s="42">
        <f t="shared" si="17"/>
        <v>69</v>
      </c>
      <c r="K24" s="42">
        <f t="shared" si="17"/>
        <v>12</v>
      </c>
      <c r="L24" s="42">
        <f t="shared" si="17"/>
        <v>50</v>
      </c>
      <c r="M24" s="42">
        <f t="shared" si="10"/>
        <v>78</v>
      </c>
      <c r="N24" s="42">
        <f t="shared" si="11"/>
        <v>2</v>
      </c>
      <c r="O24" s="51">
        <f t="shared" si="12"/>
        <v>0.3209302325581395</v>
      </c>
      <c r="P24" s="48">
        <v>215</v>
      </c>
      <c r="Q24" s="48">
        <v>40</v>
      </c>
      <c r="R24" s="48">
        <v>69</v>
      </c>
      <c r="S24" s="48">
        <v>12</v>
      </c>
      <c r="T24" s="48">
        <v>50</v>
      </c>
      <c r="U24" s="48">
        <f t="shared" si="13"/>
        <v>78</v>
      </c>
      <c r="V24" s="48">
        <v>2</v>
      </c>
      <c r="W24" s="51" t="e">
        <f t="shared" si="14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5"/>
        <v>0</v>
      </c>
      <c r="AD24" s="48">
        <v>0</v>
      </c>
    </row>
    <row r="25" spans="1:30" s="48" customFormat="1" ht="15">
      <c r="A25" s="42"/>
      <c r="B25" s="43">
        <v>3</v>
      </c>
      <c r="C25" s="42" t="s">
        <v>41</v>
      </c>
      <c r="D25" s="42" t="s">
        <v>17</v>
      </c>
      <c r="E25" s="42" t="s">
        <v>363</v>
      </c>
      <c r="F25" s="44" t="s">
        <v>364</v>
      </c>
      <c r="G25" s="50">
        <f aca="true" t="shared" si="18" ref="G25:G30">J25/H25</f>
        <v>0.16666666666666666</v>
      </c>
      <c r="H25" s="42">
        <f t="shared" si="9"/>
        <v>18</v>
      </c>
      <c r="I25" s="42">
        <f t="shared" si="17"/>
        <v>1</v>
      </c>
      <c r="J25" s="42">
        <f t="shared" si="17"/>
        <v>3</v>
      </c>
      <c r="K25" s="42">
        <f t="shared" si="17"/>
        <v>0</v>
      </c>
      <c r="L25" s="42">
        <f t="shared" si="17"/>
        <v>1</v>
      </c>
      <c r="M25" s="42">
        <f aca="true" t="shared" si="19" ref="M25:M30">I25+L25-K25</f>
        <v>2</v>
      </c>
      <c r="N25" s="42">
        <f>V25-AD25</f>
        <v>0</v>
      </c>
      <c r="O25" s="51">
        <f>R25/P25</f>
        <v>0.2619047619047619</v>
      </c>
      <c r="P25" s="48">
        <v>84</v>
      </c>
      <c r="Q25" s="48">
        <v>9</v>
      </c>
      <c r="R25" s="48">
        <v>22</v>
      </c>
      <c r="S25" s="48">
        <v>1</v>
      </c>
      <c r="T25" s="48">
        <v>8</v>
      </c>
      <c r="U25" s="48">
        <f aca="true" t="shared" si="20" ref="U25:U30">Q25+T25-S25</f>
        <v>16</v>
      </c>
      <c r="V25" s="48">
        <v>0</v>
      </c>
      <c r="W25" s="51">
        <f>Z25/X25</f>
        <v>0.2878787878787879</v>
      </c>
      <c r="X25" s="48">
        <v>66</v>
      </c>
      <c r="Y25" s="48">
        <v>8</v>
      </c>
      <c r="Z25" s="48">
        <v>19</v>
      </c>
      <c r="AA25" s="48">
        <v>1</v>
      </c>
      <c r="AB25" s="48">
        <v>7</v>
      </c>
      <c r="AC25" s="48">
        <f>Y25+AB25-AA25</f>
        <v>14</v>
      </c>
      <c r="AD25" s="48">
        <v>0</v>
      </c>
    </row>
    <row r="26" spans="1:30" s="48" customFormat="1" ht="15">
      <c r="A26" s="42">
        <v>1</v>
      </c>
      <c r="B26" s="43">
        <v>2</v>
      </c>
      <c r="C26" s="42" t="s">
        <v>39</v>
      </c>
      <c r="D26" s="42" t="s">
        <v>18</v>
      </c>
      <c r="E26" s="42" t="s">
        <v>19</v>
      </c>
      <c r="F26" s="44" t="s">
        <v>329</v>
      </c>
      <c r="G26" s="50">
        <f t="shared" si="18"/>
        <v>0.34558823529411764</v>
      </c>
      <c r="H26" s="42">
        <f t="shared" si="1"/>
        <v>136</v>
      </c>
      <c r="I26" s="42">
        <f t="shared" si="1"/>
        <v>27</v>
      </c>
      <c r="J26" s="42">
        <f t="shared" si="1"/>
        <v>47</v>
      </c>
      <c r="K26" s="42">
        <f t="shared" si="1"/>
        <v>6</v>
      </c>
      <c r="L26" s="42">
        <f t="shared" si="1"/>
        <v>22</v>
      </c>
      <c r="M26" s="42">
        <f t="shared" si="19"/>
        <v>43</v>
      </c>
      <c r="N26" s="42">
        <f t="shared" si="11"/>
        <v>2</v>
      </c>
      <c r="O26" s="51">
        <f t="shared" si="12"/>
        <v>0.34558823529411764</v>
      </c>
      <c r="P26" s="48">
        <v>136</v>
      </c>
      <c r="Q26" s="48">
        <v>27</v>
      </c>
      <c r="R26" s="48">
        <v>47</v>
      </c>
      <c r="S26" s="48">
        <v>6</v>
      </c>
      <c r="T26" s="48">
        <v>22</v>
      </c>
      <c r="U26" s="48">
        <f t="shared" si="20"/>
        <v>43</v>
      </c>
      <c r="V26" s="48">
        <v>2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30" s="48" customFormat="1" ht="15">
      <c r="A27" s="42">
        <v>15</v>
      </c>
      <c r="B27" s="43">
        <v>2</v>
      </c>
      <c r="C27" s="42" t="s">
        <v>58</v>
      </c>
      <c r="D27" s="42" t="s">
        <v>17</v>
      </c>
      <c r="E27" s="42"/>
      <c r="F27" s="44" t="s">
        <v>321</v>
      </c>
      <c r="G27" s="50">
        <f t="shared" si="18"/>
        <v>0.23225806451612904</v>
      </c>
      <c r="H27" s="42">
        <f t="shared" si="1"/>
        <v>155</v>
      </c>
      <c r="I27" s="42">
        <f t="shared" si="1"/>
        <v>22</v>
      </c>
      <c r="J27" s="42">
        <f t="shared" si="1"/>
        <v>36</v>
      </c>
      <c r="K27" s="42">
        <f t="shared" si="1"/>
        <v>2</v>
      </c>
      <c r="L27" s="42">
        <f t="shared" si="1"/>
        <v>21</v>
      </c>
      <c r="M27" s="42">
        <f t="shared" si="19"/>
        <v>41</v>
      </c>
      <c r="N27" s="42">
        <f t="shared" si="11"/>
        <v>2</v>
      </c>
      <c r="O27" s="51">
        <f t="shared" si="12"/>
        <v>0.23225806451612904</v>
      </c>
      <c r="P27" s="48">
        <v>155</v>
      </c>
      <c r="Q27" s="48">
        <v>22</v>
      </c>
      <c r="R27" s="48">
        <v>36</v>
      </c>
      <c r="S27" s="48">
        <v>2</v>
      </c>
      <c r="T27" s="48">
        <v>21</v>
      </c>
      <c r="U27" s="48">
        <f t="shared" si="20"/>
        <v>41</v>
      </c>
      <c r="V27" s="48">
        <v>2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30" s="48" customFormat="1" ht="15">
      <c r="A28" s="42">
        <v>1</v>
      </c>
      <c r="B28" s="43">
        <v>3</v>
      </c>
      <c r="C28" s="42" t="s">
        <v>39</v>
      </c>
      <c r="D28" s="42" t="s">
        <v>14</v>
      </c>
      <c r="E28" s="42"/>
      <c r="F28" s="44" t="s">
        <v>320</v>
      </c>
      <c r="G28" s="50">
        <f t="shared" si="18"/>
        <v>0.23076923076923078</v>
      </c>
      <c r="H28" s="42">
        <f t="shared" si="1"/>
        <v>65</v>
      </c>
      <c r="I28" s="42">
        <f t="shared" si="1"/>
        <v>4</v>
      </c>
      <c r="J28" s="42">
        <f t="shared" si="1"/>
        <v>15</v>
      </c>
      <c r="K28" s="42">
        <f t="shared" si="1"/>
        <v>1</v>
      </c>
      <c r="L28" s="42">
        <f t="shared" si="1"/>
        <v>5</v>
      </c>
      <c r="M28" s="42">
        <f t="shared" si="19"/>
        <v>8</v>
      </c>
      <c r="N28" s="42">
        <f t="shared" si="11"/>
        <v>1</v>
      </c>
      <c r="O28" s="51">
        <f t="shared" si="12"/>
        <v>0.23076923076923078</v>
      </c>
      <c r="P28" s="48">
        <v>65</v>
      </c>
      <c r="Q28" s="48">
        <v>4</v>
      </c>
      <c r="R28" s="48">
        <v>15</v>
      </c>
      <c r="S28" s="48">
        <v>1</v>
      </c>
      <c r="T28" s="48">
        <v>5</v>
      </c>
      <c r="U28" s="48">
        <f t="shared" si="20"/>
        <v>8</v>
      </c>
      <c r="V28" s="48">
        <v>1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>
        <v>1</v>
      </c>
      <c r="B29" s="43">
        <v>2</v>
      </c>
      <c r="C29" s="42" t="s">
        <v>52</v>
      </c>
      <c r="D29" s="42" t="s">
        <v>15</v>
      </c>
      <c r="E29" s="42"/>
      <c r="F29" s="44" t="s">
        <v>358</v>
      </c>
      <c r="G29" s="50">
        <f t="shared" si="18"/>
        <v>0.2658959537572254</v>
      </c>
      <c r="H29" s="42">
        <f t="shared" si="1"/>
        <v>173</v>
      </c>
      <c r="I29" s="42">
        <f t="shared" si="1"/>
        <v>20</v>
      </c>
      <c r="J29" s="42">
        <f t="shared" si="1"/>
        <v>46</v>
      </c>
      <c r="K29" s="42">
        <f t="shared" si="1"/>
        <v>3</v>
      </c>
      <c r="L29" s="42">
        <f t="shared" si="1"/>
        <v>23</v>
      </c>
      <c r="M29" s="42">
        <f t="shared" si="19"/>
        <v>40</v>
      </c>
      <c r="N29" s="42">
        <f t="shared" si="11"/>
        <v>0</v>
      </c>
      <c r="O29" s="51">
        <f t="shared" si="12"/>
        <v>0.2658959537572254</v>
      </c>
      <c r="P29" s="48">
        <v>173</v>
      </c>
      <c r="Q29" s="48">
        <v>20</v>
      </c>
      <c r="R29" s="48">
        <v>46</v>
      </c>
      <c r="S29" s="48">
        <v>3</v>
      </c>
      <c r="T29" s="48">
        <v>23</v>
      </c>
      <c r="U29" s="48">
        <f t="shared" si="20"/>
        <v>40</v>
      </c>
      <c r="V29" s="48">
        <v>0</v>
      </c>
      <c r="W29" s="51" t="e">
        <f t="shared" si="14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5"/>
        <v>0</v>
      </c>
      <c r="AD29" s="48">
        <v>0</v>
      </c>
    </row>
    <row r="30" spans="1:30" s="48" customFormat="1" ht="15">
      <c r="A30" s="42" t="s">
        <v>354</v>
      </c>
      <c r="B30" s="43">
        <v>3</v>
      </c>
      <c r="C30" s="42" t="s">
        <v>40</v>
      </c>
      <c r="D30" s="42" t="s">
        <v>20</v>
      </c>
      <c r="E30" s="42" t="s">
        <v>19</v>
      </c>
      <c r="F30" s="44" t="s">
        <v>346</v>
      </c>
      <c r="G30" s="50">
        <f t="shared" si="18"/>
        <v>0.058823529411764705</v>
      </c>
      <c r="H30" s="42">
        <f t="shared" si="1"/>
        <v>17</v>
      </c>
      <c r="I30" s="42">
        <f t="shared" si="1"/>
        <v>1</v>
      </c>
      <c r="J30" s="42">
        <f t="shared" si="1"/>
        <v>1</v>
      </c>
      <c r="K30" s="42">
        <f t="shared" si="1"/>
        <v>0</v>
      </c>
      <c r="L30" s="42">
        <f t="shared" si="1"/>
        <v>0</v>
      </c>
      <c r="M30" s="42">
        <f t="shared" si="19"/>
        <v>1</v>
      </c>
      <c r="N30" s="42">
        <f t="shared" si="11"/>
        <v>0</v>
      </c>
      <c r="O30" s="51">
        <f t="shared" si="12"/>
        <v>0.24</v>
      </c>
      <c r="P30" s="48">
        <v>75</v>
      </c>
      <c r="Q30" s="48">
        <v>11</v>
      </c>
      <c r="R30" s="48">
        <v>18</v>
      </c>
      <c r="S30" s="48">
        <v>2</v>
      </c>
      <c r="T30" s="48">
        <v>9</v>
      </c>
      <c r="U30" s="48">
        <f t="shared" si="20"/>
        <v>18</v>
      </c>
      <c r="V30" s="48">
        <v>0</v>
      </c>
      <c r="W30" s="51">
        <f t="shared" si="14"/>
        <v>0.29310344827586204</v>
      </c>
      <c r="X30" s="48">
        <v>58</v>
      </c>
      <c r="Y30" s="48">
        <v>10</v>
      </c>
      <c r="Z30" s="48">
        <v>17</v>
      </c>
      <c r="AA30" s="48">
        <v>2</v>
      </c>
      <c r="AB30" s="48">
        <v>9</v>
      </c>
      <c r="AC30" s="48">
        <f t="shared" si="15"/>
        <v>17</v>
      </c>
      <c r="AD30" s="48">
        <v>0</v>
      </c>
    </row>
    <row r="31" spans="1:30" s="48" customFormat="1" ht="15">
      <c r="A31" s="42" t="s">
        <v>353</v>
      </c>
      <c r="B31" s="43">
        <v>2</v>
      </c>
      <c r="C31" s="42" t="s">
        <v>42</v>
      </c>
      <c r="D31" s="42" t="s">
        <v>165</v>
      </c>
      <c r="F31" s="44" t="s">
        <v>331</v>
      </c>
      <c r="G31" s="50">
        <f t="shared" si="8"/>
        <v>0.25</v>
      </c>
      <c r="H31" s="42">
        <f t="shared" si="1"/>
        <v>20</v>
      </c>
      <c r="I31" s="42">
        <f t="shared" si="1"/>
        <v>1</v>
      </c>
      <c r="J31" s="42">
        <f t="shared" si="1"/>
        <v>5</v>
      </c>
      <c r="K31" s="42">
        <f t="shared" si="1"/>
        <v>0</v>
      </c>
      <c r="L31" s="42">
        <f t="shared" si="1"/>
        <v>4</v>
      </c>
      <c r="M31" s="42">
        <f t="shared" si="10"/>
        <v>5</v>
      </c>
      <c r="N31" s="42">
        <f t="shared" si="11"/>
        <v>0</v>
      </c>
      <c r="O31" s="51">
        <f t="shared" si="12"/>
        <v>0.21739130434782608</v>
      </c>
      <c r="P31" s="48">
        <v>69</v>
      </c>
      <c r="Q31" s="48">
        <v>9</v>
      </c>
      <c r="R31" s="48">
        <v>15</v>
      </c>
      <c r="S31" s="48">
        <v>1</v>
      </c>
      <c r="T31" s="48">
        <v>10</v>
      </c>
      <c r="U31" s="48">
        <f>Q31+T31-S31</f>
        <v>18</v>
      </c>
      <c r="V31" s="48">
        <v>0</v>
      </c>
      <c r="W31" s="51">
        <f t="shared" si="14"/>
        <v>0.20408163265306123</v>
      </c>
      <c r="X31" s="48">
        <v>49</v>
      </c>
      <c r="Y31" s="48">
        <v>8</v>
      </c>
      <c r="Z31" s="48">
        <v>10</v>
      </c>
      <c r="AA31" s="48">
        <v>1</v>
      </c>
      <c r="AB31" s="48">
        <v>6</v>
      </c>
      <c r="AC31" s="48">
        <f t="shared" si="15"/>
        <v>13</v>
      </c>
      <c r="AD31" s="48">
        <v>0</v>
      </c>
    </row>
    <row r="32" spans="1:30" s="48" customFormat="1" ht="15">
      <c r="A32" s="42">
        <v>19</v>
      </c>
      <c r="B32" s="43">
        <v>3</v>
      </c>
      <c r="C32" s="42" t="s">
        <v>64</v>
      </c>
      <c r="D32" s="42" t="s">
        <v>18</v>
      </c>
      <c r="E32" s="42"/>
      <c r="F32" s="44" t="s">
        <v>324</v>
      </c>
      <c r="G32" s="50">
        <f t="shared" si="8"/>
        <v>0.26865671641791045</v>
      </c>
      <c r="H32" s="42">
        <f t="shared" si="1"/>
        <v>134</v>
      </c>
      <c r="I32" s="42">
        <f t="shared" si="1"/>
        <v>17</v>
      </c>
      <c r="J32" s="42">
        <f t="shared" si="1"/>
        <v>36</v>
      </c>
      <c r="K32" s="42">
        <f t="shared" si="1"/>
        <v>0</v>
      </c>
      <c r="L32" s="42">
        <f t="shared" si="1"/>
        <v>8</v>
      </c>
      <c r="M32" s="42">
        <f t="shared" si="10"/>
        <v>25</v>
      </c>
      <c r="N32" s="42">
        <f t="shared" si="11"/>
        <v>1</v>
      </c>
      <c r="O32" s="51">
        <f t="shared" si="12"/>
        <v>0.26865671641791045</v>
      </c>
      <c r="P32" s="48">
        <v>134</v>
      </c>
      <c r="Q32" s="48">
        <v>17</v>
      </c>
      <c r="R32" s="48">
        <v>36</v>
      </c>
      <c r="S32" s="48">
        <v>0</v>
      </c>
      <c r="T32" s="48">
        <v>8</v>
      </c>
      <c r="U32" s="48">
        <f>Q32+T32-S32</f>
        <v>25</v>
      </c>
      <c r="V32" s="48">
        <v>1</v>
      </c>
      <c r="W32" s="51" t="e">
        <f t="shared" si="14"/>
        <v>#DIV/0!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f t="shared" si="15"/>
        <v>0</v>
      </c>
      <c r="AD32" s="48">
        <v>0</v>
      </c>
    </row>
    <row r="33" spans="1:30" s="48" customFormat="1" ht="15">
      <c r="A33" s="42">
        <v>22</v>
      </c>
      <c r="B33" s="43">
        <v>3</v>
      </c>
      <c r="C33" s="42" t="s">
        <v>52</v>
      </c>
      <c r="D33" s="42" t="s">
        <v>19</v>
      </c>
      <c r="E33" s="42"/>
      <c r="F33" s="44" t="s">
        <v>327</v>
      </c>
      <c r="G33" s="50">
        <f t="shared" si="8"/>
        <v>0.1891891891891892</v>
      </c>
      <c r="H33" s="42">
        <f t="shared" si="1"/>
        <v>74</v>
      </c>
      <c r="I33" s="42">
        <f t="shared" si="1"/>
        <v>11</v>
      </c>
      <c r="J33" s="42">
        <f t="shared" si="1"/>
        <v>14</v>
      </c>
      <c r="K33" s="42">
        <f t="shared" si="1"/>
        <v>1</v>
      </c>
      <c r="L33" s="42">
        <f t="shared" si="1"/>
        <v>6</v>
      </c>
      <c r="M33" s="42">
        <f t="shared" si="10"/>
        <v>16</v>
      </c>
      <c r="N33" s="42">
        <f t="shared" si="11"/>
        <v>0</v>
      </c>
      <c r="O33" s="51">
        <f t="shared" si="12"/>
        <v>0.1891891891891892</v>
      </c>
      <c r="P33" s="48">
        <v>74</v>
      </c>
      <c r="Q33" s="48">
        <v>11</v>
      </c>
      <c r="R33" s="48">
        <v>14</v>
      </c>
      <c r="S33" s="48">
        <v>1</v>
      </c>
      <c r="T33" s="48">
        <v>6</v>
      </c>
      <c r="U33" s="48">
        <f>Q33+T33-S33</f>
        <v>16</v>
      </c>
      <c r="V33" s="48">
        <v>0</v>
      </c>
      <c r="W33" s="51" t="e">
        <f t="shared" si="14"/>
        <v>#DIV/0!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f t="shared" si="15"/>
        <v>0</v>
      </c>
      <c r="AD33" s="48">
        <v>0</v>
      </c>
    </row>
    <row r="34" spans="1:30" s="48" customFormat="1" ht="15">
      <c r="A34" s="42" t="s">
        <v>354</v>
      </c>
      <c r="B34" s="43">
        <v>3</v>
      </c>
      <c r="C34" s="42" t="s">
        <v>40</v>
      </c>
      <c r="D34" s="42" t="s">
        <v>19</v>
      </c>
      <c r="E34" s="42"/>
      <c r="F34" s="44" t="s">
        <v>346</v>
      </c>
      <c r="G34" s="50">
        <f t="shared" si="8"/>
        <v>0.17647058823529413</v>
      </c>
      <c r="H34" s="42">
        <f t="shared" si="1"/>
        <v>17</v>
      </c>
      <c r="I34" s="42">
        <f t="shared" si="1"/>
        <v>1</v>
      </c>
      <c r="J34" s="42">
        <f t="shared" si="1"/>
        <v>3</v>
      </c>
      <c r="K34" s="42">
        <f t="shared" si="1"/>
        <v>0</v>
      </c>
      <c r="L34" s="42">
        <f t="shared" si="1"/>
        <v>1</v>
      </c>
      <c r="M34" s="42">
        <f t="shared" si="10"/>
        <v>2</v>
      </c>
      <c r="N34" s="42">
        <f t="shared" si="11"/>
        <v>0</v>
      </c>
      <c r="O34" s="51">
        <f t="shared" si="12"/>
        <v>0.22580645161290322</v>
      </c>
      <c r="P34" s="48">
        <v>31</v>
      </c>
      <c r="Q34" s="48">
        <v>5</v>
      </c>
      <c r="R34" s="48">
        <v>7</v>
      </c>
      <c r="S34" s="48">
        <v>1</v>
      </c>
      <c r="T34" s="48">
        <v>6</v>
      </c>
      <c r="U34" s="48">
        <f>Q34+T34-S34</f>
        <v>10</v>
      </c>
      <c r="V34" s="48">
        <v>0</v>
      </c>
      <c r="W34" s="51">
        <f t="shared" si="14"/>
        <v>0.2857142857142857</v>
      </c>
      <c r="X34" s="48">
        <v>14</v>
      </c>
      <c r="Y34" s="48">
        <v>4</v>
      </c>
      <c r="Z34" s="48">
        <v>4</v>
      </c>
      <c r="AA34" s="48">
        <v>1</v>
      </c>
      <c r="AB34" s="48">
        <v>5</v>
      </c>
      <c r="AC34" s="48">
        <f t="shared" si="15"/>
        <v>8</v>
      </c>
      <c r="AD34" s="48">
        <v>0</v>
      </c>
    </row>
    <row r="35" spans="1:30" s="48" customFormat="1" ht="15.75" thickBot="1">
      <c r="A35" s="42">
        <v>1</v>
      </c>
      <c r="B35" s="43">
        <v>2</v>
      </c>
      <c r="C35" s="42" t="s">
        <v>42</v>
      </c>
      <c r="D35" s="42" t="s">
        <v>20</v>
      </c>
      <c r="E35" s="42"/>
      <c r="F35" s="44" t="s">
        <v>331</v>
      </c>
      <c r="G35" s="50">
        <f t="shared" si="8"/>
        <v>0.125</v>
      </c>
      <c r="H35" s="42">
        <f t="shared" si="1"/>
        <v>24</v>
      </c>
      <c r="I35" s="42">
        <f t="shared" si="1"/>
        <v>4</v>
      </c>
      <c r="J35" s="42">
        <f t="shared" si="1"/>
        <v>3</v>
      </c>
      <c r="K35" s="42">
        <f t="shared" si="1"/>
        <v>0</v>
      </c>
      <c r="L35" s="42">
        <f t="shared" si="1"/>
        <v>2</v>
      </c>
      <c r="M35" s="42">
        <f t="shared" si="10"/>
        <v>6</v>
      </c>
      <c r="N35" s="42">
        <f>V35-AD35</f>
        <v>0</v>
      </c>
      <c r="O35" s="51">
        <f>R35/P35</f>
        <v>0.125</v>
      </c>
      <c r="P35" s="48">
        <v>24</v>
      </c>
      <c r="Q35" s="48">
        <v>4</v>
      </c>
      <c r="R35" s="48">
        <v>3</v>
      </c>
      <c r="S35" s="48">
        <v>0</v>
      </c>
      <c r="T35" s="48">
        <v>2</v>
      </c>
      <c r="U35" s="48">
        <f>Q35+T35-S35</f>
        <v>6</v>
      </c>
      <c r="V35" s="48">
        <v>0</v>
      </c>
      <c r="W35" s="51" t="e">
        <f>Z35/X35</f>
        <v>#DIV/0!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f>Y35+AB35-AA35</f>
        <v>0</v>
      </c>
      <c r="AD35" s="48">
        <v>0</v>
      </c>
    </row>
    <row r="36" spans="1:14" ht="15.75" thickBot="1">
      <c r="A36" s="7">
        <f>SUM(A4:A35)</f>
        <v>292</v>
      </c>
      <c r="B36" s="7"/>
      <c r="C36" s="7"/>
      <c r="D36" s="7"/>
      <c r="E36" s="7"/>
      <c r="F36" s="10"/>
      <c r="G36" s="14">
        <f>J36/H36</f>
        <v>0.26416983777288205</v>
      </c>
      <c r="H36" s="15">
        <f aca="true" t="shared" si="21" ref="H36:N36">SUM(H4:H35)</f>
        <v>4993</v>
      </c>
      <c r="I36" s="15">
        <f t="shared" si="21"/>
        <v>709</v>
      </c>
      <c r="J36" s="15">
        <f t="shared" si="21"/>
        <v>1319</v>
      </c>
      <c r="K36" s="15">
        <f t="shared" si="21"/>
        <v>142</v>
      </c>
      <c r="L36" s="15">
        <f t="shared" si="21"/>
        <v>654</v>
      </c>
      <c r="M36" s="15">
        <f t="shared" si="21"/>
        <v>1221</v>
      </c>
      <c r="N36" s="16">
        <f t="shared" si="21"/>
        <v>77</v>
      </c>
    </row>
    <row r="37" spans="1:14" ht="15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</row>
    <row r="38" spans="1:30" s="3" customFormat="1" ht="14.25">
      <c r="A38" s="8" t="s">
        <v>0</v>
      </c>
      <c r="B38" s="8" t="s">
        <v>30</v>
      </c>
      <c r="C38" s="8" t="s">
        <v>38</v>
      </c>
      <c r="D38" s="8"/>
      <c r="E38" s="8"/>
      <c r="F38" s="9" t="s">
        <v>3</v>
      </c>
      <c r="G38" s="8" t="s">
        <v>21</v>
      </c>
      <c r="H38" s="8" t="s">
        <v>22</v>
      </c>
      <c r="I38" s="8" t="s">
        <v>23</v>
      </c>
      <c r="J38" s="8" t="s">
        <v>24</v>
      </c>
      <c r="K38" s="8" t="s">
        <v>25</v>
      </c>
      <c r="L38" s="8" t="s">
        <v>7</v>
      </c>
      <c r="M38" s="8" t="s">
        <v>26</v>
      </c>
      <c r="N38" s="8" t="s">
        <v>27</v>
      </c>
      <c r="O38" s="3" t="s">
        <v>21</v>
      </c>
      <c r="P38" s="3" t="s">
        <v>22</v>
      </c>
      <c r="Q38" s="3" t="s">
        <v>23</v>
      </c>
      <c r="R38" s="3" t="s">
        <v>24</v>
      </c>
      <c r="S38" s="3" t="s">
        <v>25</v>
      </c>
      <c r="T38" s="3" t="s">
        <v>7</v>
      </c>
      <c r="U38" s="3" t="s">
        <v>26</v>
      </c>
      <c r="V38" s="3" t="s">
        <v>27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7</v>
      </c>
      <c r="AC38" s="3" t="s">
        <v>26</v>
      </c>
      <c r="AD38" s="3" t="s">
        <v>27</v>
      </c>
    </row>
    <row r="39" spans="1:30" ht="15">
      <c r="A39" s="40">
        <v>9</v>
      </c>
      <c r="B39" s="41">
        <v>2</v>
      </c>
      <c r="C39" s="40" t="s">
        <v>39</v>
      </c>
      <c r="D39" s="40">
        <v>1</v>
      </c>
      <c r="E39" s="40"/>
      <c r="F39" s="39" t="s">
        <v>332</v>
      </c>
      <c r="G39" s="12">
        <f aca="true" t="shared" si="22" ref="G39:G46">M39/K39*9</f>
        <v>3.992957746478873</v>
      </c>
      <c r="H39" s="12">
        <f aca="true" t="shared" si="23" ref="H39:H46">(L39+N39)/K39</f>
        <v>1.5211267605633803</v>
      </c>
      <c r="I39" s="7">
        <f aca="true" t="shared" si="24" ref="I39:N46">Q39-Y39</f>
        <v>0</v>
      </c>
      <c r="J39" s="7">
        <f t="shared" si="24"/>
        <v>29</v>
      </c>
      <c r="K39" s="13">
        <f t="shared" si="24"/>
        <v>47.333333333333336</v>
      </c>
      <c r="L39" s="7">
        <f t="shared" si="24"/>
        <v>44</v>
      </c>
      <c r="M39" s="7">
        <f t="shared" si="24"/>
        <v>21</v>
      </c>
      <c r="N39" s="7">
        <f t="shared" si="24"/>
        <v>28</v>
      </c>
      <c r="O39" s="5">
        <f aca="true" t="shared" si="25" ref="O39:O46">U39/S39*9</f>
        <v>3.992957746478873</v>
      </c>
      <c r="P39" s="5">
        <f aca="true" t="shared" si="26" ref="P39:P46">(T39+V39)/S39</f>
        <v>1.5211267605633803</v>
      </c>
      <c r="Q39" s="1">
        <v>0</v>
      </c>
      <c r="R39" s="1">
        <v>29</v>
      </c>
      <c r="S39" s="34">
        <v>47.333333333333336</v>
      </c>
      <c r="T39" s="1">
        <v>44</v>
      </c>
      <c r="U39" s="1">
        <v>21</v>
      </c>
      <c r="V39" s="1">
        <v>28</v>
      </c>
      <c r="W39" s="5" t="e">
        <f aca="true" t="shared" si="27" ref="W39:W46">AC39/AA39*9</f>
        <v>#DIV/0!</v>
      </c>
      <c r="X39" s="5" t="e">
        <f aca="true" t="shared" si="28" ref="X39:X46">(AB39+AD39)/AA39</f>
        <v>#DIV/0!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0" ht="15">
      <c r="A40" s="40" t="s">
        <v>365</v>
      </c>
      <c r="B40" s="41">
        <v>3</v>
      </c>
      <c r="C40" s="40" t="s">
        <v>58</v>
      </c>
      <c r="D40" s="40">
        <v>2</v>
      </c>
      <c r="F40" s="39" t="s">
        <v>373</v>
      </c>
      <c r="G40" s="12">
        <f t="shared" si="22"/>
        <v>5.999999999999997</v>
      </c>
      <c r="H40" s="12">
        <f t="shared" si="23"/>
        <v>2.3333333333333326</v>
      </c>
      <c r="I40" s="7">
        <f t="shared" si="24"/>
        <v>1</v>
      </c>
      <c r="J40" s="7">
        <f t="shared" si="24"/>
        <v>0</v>
      </c>
      <c r="K40" s="13">
        <f t="shared" si="24"/>
        <v>9.000000000000004</v>
      </c>
      <c r="L40" s="7">
        <f t="shared" si="24"/>
        <v>14</v>
      </c>
      <c r="M40" s="7">
        <f t="shared" si="24"/>
        <v>6</v>
      </c>
      <c r="N40" s="7">
        <f t="shared" si="24"/>
        <v>7</v>
      </c>
      <c r="O40" s="5">
        <f t="shared" si="25"/>
        <v>6.573913043478261</v>
      </c>
      <c r="P40" s="5">
        <f t="shared" si="26"/>
        <v>1.826086956521739</v>
      </c>
      <c r="Q40" s="1">
        <v>1</v>
      </c>
      <c r="R40" s="1">
        <v>6</v>
      </c>
      <c r="S40" s="34">
        <v>38.333333333333336</v>
      </c>
      <c r="T40" s="1">
        <v>52</v>
      </c>
      <c r="U40" s="1">
        <v>28</v>
      </c>
      <c r="V40" s="1">
        <v>18</v>
      </c>
      <c r="W40" s="5">
        <f t="shared" si="27"/>
        <v>6.75</v>
      </c>
      <c r="X40" s="5">
        <f t="shared" si="28"/>
        <v>1.6704545454545454</v>
      </c>
      <c r="Y40" s="1">
        <v>0</v>
      </c>
      <c r="Z40" s="1">
        <v>6</v>
      </c>
      <c r="AA40" s="34">
        <v>29.333333333333332</v>
      </c>
      <c r="AB40" s="1">
        <v>38</v>
      </c>
      <c r="AC40" s="1">
        <v>22</v>
      </c>
      <c r="AD40" s="1">
        <v>11</v>
      </c>
    </row>
    <row r="41" spans="1:30" ht="15">
      <c r="A41" s="40">
        <v>4</v>
      </c>
      <c r="B41" s="41">
        <v>2</v>
      </c>
      <c r="C41" s="40" t="s">
        <v>43</v>
      </c>
      <c r="D41" s="40">
        <v>3</v>
      </c>
      <c r="E41" s="40"/>
      <c r="F41" s="39" t="s">
        <v>334</v>
      </c>
      <c r="G41" s="12">
        <f t="shared" si="22"/>
        <v>0.6171428571428572</v>
      </c>
      <c r="H41" s="12">
        <f t="shared" si="23"/>
        <v>0.9257142857142857</v>
      </c>
      <c r="I41" s="7">
        <f t="shared" si="24"/>
        <v>1</v>
      </c>
      <c r="J41" s="7">
        <f t="shared" si="24"/>
        <v>13</v>
      </c>
      <c r="K41" s="13">
        <f t="shared" si="24"/>
        <v>58.333333333333336</v>
      </c>
      <c r="L41" s="7">
        <f t="shared" si="24"/>
        <v>43</v>
      </c>
      <c r="M41" s="7">
        <f t="shared" si="24"/>
        <v>4</v>
      </c>
      <c r="N41" s="7">
        <f t="shared" si="24"/>
        <v>11</v>
      </c>
      <c r="O41" s="5">
        <f t="shared" si="25"/>
        <v>0.6171428571428572</v>
      </c>
      <c r="P41" s="5">
        <f t="shared" si="26"/>
        <v>0.9257142857142857</v>
      </c>
      <c r="Q41" s="1">
        <v>1</v>
      </c>
      <c r="R41" s="1">
        <v>13</v>
      </c>
      <c r="S41" s="34">
        <v>58.333333333333336</v>
      </c>
      <c r="T41" s="1">
        <v>43</v>
      </c>
      <c r="U41" s="1">
        <v>4</v>
      </c>
      <c r="V41" s="1">
        <v>11</v>
      </c>
      <c r="W41" s="5" t="e">
        <f t="shared" si="27"/>
        <v>#DIV/0!</v>
      </c>
      <c r="X41" s="5" t="e">
        <f t="shared" si="28"/>
        <v>#DIV/0!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</row>
    <row r="42" spans="1:30" ht="15">
      <c r="A42" s="40">
        <v>25</v>
      </c>
      <c r="B42" s="41">
        <v>3</v>
      </c>
      <c r="C42" s="40" t="s">
        <v>52</v>
      </c>
      <c r="D42" s="40">
        <v>4</v>
      </c>
      <c r="E42" s="40"/>
      <c r="F42" s="39" t="s">
        <v>335</v>
      </c>
      <c r="G42" s="12">
        <f t="shared" si="22"/>
        <v>3.087114337568058</v>
      </c>
      <c r="H42" s="12">
        <f t="shared" si="23"/>
        <v>1.1597096188747733</v>
      </c>
      <c r="I42" s="7">
        <f t="shared" si="24"/>
        <v>15</v>
      </c>
      <c r="J42" s="7">
        <f t="shared" si="24"/>
        <v>0</v>
      </c>
      <c r="K42" s="13">
        <f t="shared" si="24"/>
        <v>183.66666666666666</v>
      </c>
      <c r="L42" s="7">
        <f t="shared" si="24"/>
        <v>174</v>
      </c>
      <c r="M42" s="7">
        <f t="shared" si="24"/>
        <v>63</v>
      </c>
      <c r="N42" s="7">
        <f t="shared" si="24"/>
        <v>39</v>
      </c>
      <c r="O42" s="5">
        <f t="shared" si="25"/>
        <v>3.087114337568058</v>
      </c>
      <c r="P42" s="5">
        <f t="shared" si="26"/>
        <v>1.1597096188747733</v>
      </c>
      <c r="Q42" s="1">
        <v>15</v>
      </c>
      <c r="R42" s="1">
        <v>0</v>
      </c>
      <c r="S42" s="34">
        <v>183.66666666666666</v>
      </c>
      <c r="T42" s="1">
        <v>174</v>
      </c>
      <c r="U42" s="1">
        <v>63</v>
      </c>
      <c r="V42" s="1">
        <v>39</v>
      </c>
      <c r="W42" s="5" t="e">
        <f t="shared" si="27"/>
        <v>#DIV/0!</v>
      </c>
      <c r="X42" s="5" t="e">
        <f t="shared" si="28"/>
        <v>#DIV/0!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ht="15">
      <c r="A43" s="40">
        <v>8</v>
      </c>
      <c r="B43" s="41">
        <v>2</v>
      </c>
      <c r="C43" s="40" t="s">
        <v>64</v>
      </c>
      <c r="D43" s="40">
        <v>5</v>
      </c>
      <c r="E43" s="40"/>
      <c r="F43" s="39" t="s">
        <v>333</v>
      </c>
      <c r="G43" s="12">
        <f t="shared" si="22"/>
        <v>5.225806451612904</v>
      </c>
      <c r="H43" s="12">
        <f t="shared" si="23"/>
        <v>1.370967741935484</v>
      </c>
      <c r="I43" s="7">
        <f t="shared" si="24"/>
        <v>2</v>
      </c>
      <c r="J43" s="7">
        <f t="shared" si="24"/>
        <v>0</v>
      </c>
      <c r="K43" s="13">
        <f t="shared" si="24"/>
        <v>61.99999999999999</v>
      </c>
      <c r="L43" s="7">
        <f t="shared" si="24"/>
        <v>72</v>
      </c>
      <c r="M43" s="7">
        <f t="shared" si="24"/>
        <v>36</v>
      </c>
      <c r="N43" s="7">
        <f t="shared" si="24"/>
        <v>13</v>
      </c>
      <c r="O43" s="5">
        <f t="shared" si="25"/>
        <v>5.098404255319149</v>
      </c>
      <c r="P43" s="5">
        <f t="shared" si="26"/>
        <v>1.372340425531915</v>
      </c>
      <c r="Q43" s="1">
        <v>5</v>
      </c>
      <c r="R43" s="1">
        <v>0</v>
      </c>
      <c r="S43" s="34">
        <v>125.33333333333333</v>
      </c>
      <c r="T43" s="1">
        <v>145</v>
      </c>
      <c r="U43" s="1">
        <v>71</v>
      </c>
      <c r="V43" s="1">
        <v>27</v>
      </c>
      <c r="W43" s="5">
        <f t="shared" si="27"/>
        <v>4.973684210526315</v>
      </c>
      <c r="X43" s="5">
        <f t="shared" si="28"/>
        <v>1.3736842105263158</v>
      </c>
      <c r="Y43" s="1">
        <v>3</v>
      </c>
      <c r="Z43" s="1">
        <v>0</v>
      </c>
      <c r="AA43" s="34">
        <v>63.333333333333336</v>
      </c>
      <c r="AB43" s="1">
        <v>73</v>
      </c>
      <c r="AC43" s="1">
        <v>35</v>
      </c>
      <c r="AD43" s="1">
        <v>14</v>
      </c>
    </row>
    <row r="44" spans="1:30" ht="15">
      <c r="A44" s="40">
        <v>19</v>
      </c>
      <c r="B44" s="41">
        <v>3</v>
      </c>
      <c r="C44" s="40" t="s">
        <v>64</v>
      </c>
      <c r="D44" s="40">
        <v>6</v>
      </c>
      <c r="E44" s="40"/>
      <c r="F44" s="39" t="s">
        <v>265</v>
      </c>
      <c r="G44" s="12">
        <f t="shared" si="22"/>
        <v>3.6699029126213594</v>
      </c>
      <c r="H44" s="12">
        <f t="shared" si="23"/>
        <v>1.1067961165048545</v>
      </c>
      <c r="I44" s="7">
        <f t="shared" si="24"/>
        <v>2</v>
      </c>
      <c r="J44" s="7">
        <f t="shared" si="24"/>
        <v>0</v>
      </c>
      <c r="K44" s="13">
        <f t="shared" si="24"/>
        <v>34.33333333333333</v>
      </c>
      <c r="L44" s="7">
        <f t="shared" si="24"/>
        <v>35</v>
      </c>
      <c r="M44" s="7">
        <f t="shared" si="24"/>
        <v>14</v>
      </c>
      <c r="N44" s="7">
        <f t="shared" si="24"/>
        <v>3</v>
      </c>
      <c r="O44" s="5">
        <f t="shared" si="25"/>
        <v>5.09433962264151</v>
      </c>
      <c r="P44" s="5">
        <f t="shared" si="26"/>
        <v>1.3144654088050314</v>
      </c>
      <c r="Q44" s="1">
        <v>8</v>
      </c>
      <c r="R44" s="1">
        <v>0</v>
      </c>
      <c r="S44" s="34">
        <v>159</v>
      </c>
      <c r="T44" s="1">
        <v>184</v>
      </c>
      <c r="U44" s="1">
        <v>90</v>
      </c>
      <c r="V44" s="1">
        <v>25</v>
      </c>
      <c r="W44" s="5">
        <f t="shared" si="27"/>
        <v>5.4866310160427805</v>
      </c>
      <c r="X44" s="5">
        <f t="shared" si="28"/>
        <v>1.3716577540106951</v>
      </c>
      <c r="Y44" s="1">
        <v>6</v>
      </c>
      <c r="Z44" s="1">
        <v>0</v>
      </c>
      <c r="AA44" s="34">
        <v>124.66666666666667</v>
      </c>
      <c r="AB44" s="1">
        <v>149</v>
      </c>
      <c r="AC44" s="1">
        <v>76</v>
      </c>
      <c r="AD44" s="1">
        <v>22</v>
      </c>
    </row>
    <row r="45" spans="1:30" ht="15">
      <c r="A45" s="40" t="s">
        <v>365</v>
      </c>
      <c r="B45" s="41">
        <v>3</v>
      </c>
      <c r="C45" s="40" t="s">
        <v>40</v>
      </c>
      <c r="D45" s="40">
        <v>7</v>
      </c>
      <c r="F45" s="39" t="s">
        <v>374</v>
      </c>
      <c r="G45" s="12">
        <f t="shared" si="22"/>
        <v>2.7341772151898733</v>
      </c>
      <c r="H45" s="12">
        <f t="shared" si="23"/>
        <v>1.139240506329114</v>
      </c>
      <c r="I45" s="7">
        <f t="shared" si="24"/>
        <v>4</v>
      </c>
      <c r="J45" s="7">
        <f t="shared" si="24"/>
        <v>0</v>
      </c>
      <c r="K45" s="13">
        <f t="shared" si="24"/>
        <v>26.333333333333332</v>
      </c>
      <c r="L45" s="7">
        <f t="shared" si="24"/>
        <v>21</v>
      </c>
      <c r="M45" s="7">
        <f t="shared" si="24"/>
        <v>8</v>
      </c>
      <c r="N45" s="7">
        <f t="shared" si="24"/>
        <v>9</v>
      </c>
      <c r="O45" s="5">
        <f t="shared" si="25"/>
        <v>2.9612903225806453</v>
      </c>
      <c r="P45" s="5">
        <f t="shared" si="26"/>
        <v>1.1225806451612903</v>
      </c>
      <c r="Q45" s="1">
        <v>7</v>
      </c>
      <c r="R45" s="1">
        <v>0</v>
      </c>
      <c r="S45" s="34">
        <v>51.666666666666664</v>
      </c>
      <c r="T45" s="1">
        <v>41</v>
      </c>
      <c r="U45" s="1">
        <v>17</v>
      </c>
      <c r="V45" s="1">
        <v>17</v>
      </c>
      <c r="W45" s="5">
        <f t="shared" si="27"/>
        <v>3.1973684210526314</v>
      </c>
      <c r="X45" s="5">
        <f t="shared" si="28"/>
        <v>1.105263157894737</v>
      </c>
      <c r="Y45" s="1">
        <v>3</v>
      </c>
      <c r="Z45" s="1">
        <v>0</v>
      </c>
      <c r="AA45" s="34">
        <v>25.333333333333332</v>
      </c>
      <c r="AB45" s="1">
        <v>20</v>
      </c>
      <c r="AC45" s="1">
        <v>9</v>
      </c>
      <c r="AD45" s="1">
        <v>8</v>
      </c>
    </row>
    <row r="46" spans="1:30" ht="15">
      <c r="A46" s="40">
        <v>3</v>
      </c>
      <c r="B46" s="41">
        <v>3</v>
      </c>
      <c r="C46" s="40" t="s">
        <v>42</v>
      </c>
      <c r="D46" s="40">
        <v>8</v>
      </c>
      <c r="E46" s="40"/>
      <c r="F46" s="39" t="s">
        <v>339</v>
      </c>
      <c r="G46" s="12">
        <f t="shared" si="22"/>
        <v>3.5735294117647056</v>
      </c>
      <c r="H46" s="12">
        <f t="shared" si="23"/>
        <v>1.0735294117647058</v>
      </c>
      <c r="I46" s="7">
        <f t="shared" si="24"/>
        <v>4</v>
      </c>
      <c r="J46" s="7">
        <f t="shared" si="24"/>
        <v>2</v>
      </c>
      <c r="K46" s="13">
        <f t="shared" si="24"/>
        <v>68</v>
      </c>
      <c r="L46" s="7">
        <f t="shared" si="24"/>
        <v>68</v>
      </c>
      <c r="M46" s="7">
        <f t="shared" si="24"/>
        <v>27</v>
      </c>
      <c r="N46" s="7">
        <f t="shared" si="24"/>
        <v>5</v>
      </c>
      <c r="O46" s="5">
        <f t="shared" si="25"/>
        <v>3.5735294117647056</v>
      </c>
      <c r="P46" s="5">
        <f t="shared" si="26"/>
        <v>1.0735294117647058</v>
      </c>
      <c r="Q46" s="1">
        <v>4</v>
      </c>
      <c r="R46" s="1">
        <v>2</v>
      </c>
      <c r="S46" s="34">
        <v>68</v>
      </c>
      <c r="T46" s="1">
        <v>68</v>
      </c>
      <c r="U46" s="1">
        <v>27</v>
      </c>
      <c r="V46" s="1">
        <v>5</v>
      </c>
      <c r="W46" s="5" t="e">
        <f t="shared" si="27"/>
        <v>#DIV/0!</v>
      </c>
      <c r="X46" s="5" t="e">
        <f t="shared" si="28"/>
        <v>#DIV/0!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</row>
    <row r="47" spans="1:30" ht="15">
      <c r="A47" s="40" t="s">
        <v>365</v>
      </c>
      <c r="B47" s="41">
        <v>3</v>
      </c>
      <c r="C47" s="40" t="s">
        <v>40</v>
      </c>
      <c r="D47" s="40">
        <v>9</v>
      </c>
      <c r="E47" s="40"/>
      <c r="F47" s="39" t="s">
        <v>395</v>
      </c>
      <c r="G47" s="12">
        <f aca="true" t="shared" si="29" ref="G47:G59">M47/K47*9</f>
        <v>3.375</v>
      </c>
      <c r="H47" s="12">
        <f aca="true" t="shared" si="30" ref="H47:H59">(L47+N47)/K47</f>
        <v>1.125</v>
      </c>
      <c r="I47" s="7">
        <f aca="true" t="shared" si="31" ref="I47:N59">Q47-Y47</f>
        <v>0</v>
      </c>
      <c r="J47" s="7">
        <f t="shared" si="31"/>
        <v>1</v>
      </c>
      <c r="K47" s="13">
        <f t="shared" si="31"/>
        <v>8</v>
      </c>
      <c r="L47" s="7">
        <f t="shared" si="31"/>
        <v>6</v>
      </c>
      <c r="M47" s="7">
        <f t="shared" si="31"/>
        <v>3</v>
      </c>
      <c r="N47" s="7">
        <f t="shared" si="31"/>
        <v>3</v>
      </c>
      <c r="O47" s="5">
        <f aca="true" t="shared" si="32" ref="O47:O59">U47/S47*9</f>
        <v>2.914772727272727</v>
      </c>
      <c r="P47" s="5">
        <f aca="true" t="shared" si="33" ref="P47:P59">(T47+V47)/S47</f>
        <v>1.2613636363636365</v>
      </c>
      <c r="Q47" s="1">
        <v>3</v>
      </c>
      <c r="R47" s="1">
        <v>1</v>
      </c>
      <c r="S47" s="34">
        <v>58.666666666666664</v>
      </c>
      <c r="T47" s="1">
        <v>53</v>
      </c>
      <c r="U47" s="1">
        <v>19</v>
      </c>
      <c r="V47" s="1">
        <v>21</v>
      </c>
      <c r="W47" s="5">
        <f aca="true" t="shared" si="34" ref="W47:W59">AC47/AA47*9</f>
        <v>2.842105263157895</v>
      </c>
      <c r="X47" s="5">
        <f aca="true" t="shared" si="35" ref="X47:X59">(AB47+AD47)/AA47</f>
        <v>1.2828947368421053</v>
      </c>
      <c r="Y47" s="1">
        <v>3</v>
      </c>
      <c r="Z47" s="1">
        <v>0</v>
      </c>
      <c r="AA47" s="34">
        <v>50.666666666666664</v>
      </c>
      <c r="AB47" s="1">
        <v>47</v>
      </c>
      <c r="AC47" s="1">
        <v>16</v>
      </c>
      <c r="AD47" s="1">
        <v>18</v>
      </c>
    </row>
    <row r="48" spans="1:30" s="48" customFormat="1" ht="15">
      <c r="A48" s="42" t="s">
        <v>354</v>
      </c>
      <c r="B48" s="43">
        <v>3</v>
      </c>
      <c r="C48" s="42" t="s">
        <v>42</v>
      </c>
      <c r="D48" s="42" t="s">
        <v>45</v>
      </c>
      <c r="E48" s="42"/>
      <c r="F48" s="44" t="s">
        <v>312</v>
      </c>
      <c r="G48" s="45">
        <f>M48/K48*9</f>
        <v>7.105263157894736</v>
      </c>
      <c r="H48" s="45">
        <f>(L48+N48)/K48</f>
        <v>1.894736842105263</v>
      </c>
      <c r="I48" s="42">
        <f>Q48-Y48</f>
        <v>0</v>
      </c>
      <c r="J48" s="42">
        <f>R48-Z48</f>
        <v>0</v>
      </c>
      <c r="K48" s="46">
        <f>S48-AA48</f>
        <v>6.333333333333334</v>
      </c>
      <c r="L48" s="42">
        <f>T48-AB48</f>
        <v>8</v>
      </c>
      <c r="M48" s="42">
        <f>U48-AC48</f>
        <v>5</v>
      </c>
      <c r="N48" s="42">
        <f>V48-AD48</f>
        <v>4</v>
      </c>
      <c r="O48" s="47">
        <f>U48/S48*9</f>
        <v>4.5</v>
      </c>
      <c r="P48" s="47">
        <f>(T48+V48)/S48</f>
        <v>2</v>
      </c>
      <c r="Q48" s="48">
        <v>1</v>
      </c>
      <c r="R48" s="48">
        <v>3</v>
      </c>
      <c r="S48" s="49">
        <v>18</v>
      </c>
      <c r="T48" s="48">
        <v>19</v>
      </c>
      <c r="U48" s="48">
        <v>9</v>
      </c>
      <c r="V48" s="48">
        <v>17</v>
      </c>
      <c r="W48" s="47">
        <f>AC48/AA48*9</f>
        <v>3.085714285714286</v>
      </c>
      <c r="X48" s="47">
        <f>(AB48+AD48)/AA48</f>
        <v>2.0571428571428574</v>
      </c>
      <c r="Y48" s="48">
        <v>1</v>
      </c>
      <c r="Z48" s="48">
        <v>3</v>
      </c>
      <c r="AA48" s="49">
        <v>11.666666666666666</v>
      </c>
      <c r="AB48" s="48">
        <v>11</v>
      </c>
      <c r="AC48" s="48">
        <v>4</v>
      </c>
      <c r="AD48" s="48">
        <v>13</v>
      </c>
    </row>
    <row r="49" spans="1:30" s="48" customFormat="1" ht="15">
      <c r="A49" s="42">
        <v>11</v>
      </c>
      <c r="B49" s="43">
        <v>3</v>
      </c>
      <c r="C49" s="42" t="s">
        <v>64</v>
      </c>
      <c r="D49" s="42" t="s">
        <v>45</v>
      </c>
      <c r="E49" s="42"/>
      <c r="F49" s="44" t="s">
        <v>337</v>
      </c>
      <c r="G49" s="45">
        <f t="shared" si="29"/>
        <v>6.368770764119602</v>
      </c>
      <c r="H49" s="45">
        <f t="shared" si="30"/>
        <v>1.4551495016611296</v>
      </c>
      <c r="I49" s="42">
        <f t="shared" si="31"/>
        <v>8</v>
      </c>
      <c r="J49" s="42">
        <f t="shared" si="31"/>
        <v>0</v>
      </c>
      <c r="K49" s="46">
        <f t="shared" si="31"/>
        <v>100.33333333333333</v>
      </c>
      <c r="L49" s="42">
        <f t="shared" si="31"/>
        <v>115</v>
      </c>
      <c r="M49" s="42">
        <f t="shared" si="31"/>
        <v>71</v>
      </c>
      <c r="N49" s="42">
        <f t="shared" si="31"/>
        <v>31</v>
      </c>
      <c r="O49" s="47">
        <f t="shared" si="32"/>
        <v>6.368770764119602</v>
      </c>
      <c r="P49" s="47">
        <f t="shared" si="33"/>
        <v>1.4551495016611296</v>
      </c>
      <c r="Q49" s="48">
        <v>8</v>
      </c>
      <c r="R49" s="48">
        <v>0</v>
      </c>
      <c r="S49" s="49">
        <v>100.33333333333333</v>
      </c>
      <c r="T49" s="48">
        <v>115</v>
      </c>
      <c r="U49" s="48">
        <v>71</v>
      </c>
      <c r="V49" s="48">
        <v>31</v>
      </c>
      <c r="W49" s="47" t="e">
        <f t="shared" si="34"/>
        <v>#DIV/0!</v>
      </c>
      <c r="X49" s="47" t="e">
        <f t="shared" si="35"/>
        <v>#DIV/0!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</row>
    <row r="50" spans="1:30" s="48" customFormat="1" ht="15">
      <c r="A50" s="42">
        <v>12</v>
      </c>
      <c r="B50" s="43">
        <v>3</v>
      </c>
      <c r="C50" s="42" t="s">
        <v>39</v>
      </c>
      <c r="D50" s="42" t="s">
        <v>45</v>
      </c>
      <c r="E50" s="42"/>
      <c r="F50" s="44" t="s">
        <v>338</v>
      </c>
      <c r="G50" s="45">
        <f>M50/K50*9</f>
        <v>7.860759493670885</v>
      </c>
      <c r="H50" s="45">
        <f>(L50+N50)/K50</f>
        <v>1.860759493670886</v>
      </c>
      <c r="I50" s="42">
        <f aca="true" t="shared" si="36" ref="I50:N50">Q50-Y50</f>
        <v>1</v>
      </c>
      <c r="J50" s="42">
        <f t="shared" si="36"/>
        <v>0</v>
      </c>
      <c r="K50" s="46">
        <f t="shared" si="36"/>
        <v>26.333333333333336</v>
      </c>
      <c r="L50" s="42">
        <f t="shared" si="36"/>
        <v>40</v>
      </c>
      <c r="M50" s="42">
        <f t="shared" si="36"/>
        <v>23</v>
      </c>
      <c r="N50" s="42">
        <f t="shared" si="36"/>
        <v>9</v>
      </c>
      <c r="O50" s="47">
        <f>U50/S50*9</f>
        <v>5.86046511627907</v>
      </c>
      <c r="P50" s="47">
        <f>(T50+V50)/S50</f>
        <v>1.6744186046511629</v>
      </c>
      <c r="Q50" s="48">
        <v>4</v>
      </c>
      <c r="R50" s="48">
        <v>0</v>
      </c>
      <c r="S50" s="49">
        <v>86</v>
      </c>
      <c r="T50" s="48">
        <v>118</v>
      </c>
      <c r="U50" s="48">
        <v>56</v>
      </c>
      <c r="V50" s="48">
        <v>26</v>
      </c>
      <c r="W50" s="47">
        <f>AC50/AA50*9</f>
        <v>4.977653631284916</v>
      </c>
      <c r="X50" s="47">
        <f>(AB50+AD50)/AA50</f>
        <v>1.5921787709497208</v>
      </c>
      <c r="Y50" s="48">
        <v>3</v>
      </c>
      <c r="Z50" s="48">
        <v>0</v>
      </c>
      <c r="AA50" s="49">
        <v>59.666666666666664</v>
      </c>
      <c r="AB50" s="48">
        <v>78</v>
      </c>
      <c r="AC50" s="48">
        <v>33</v>
      </c>
      <c r="AD50" s="48">
        <v>17</v>
      </c>
    </row>
    <row r="51" spans="1:30" s="48" customFormat="1" ht="15">
      <c r="A51" s="42" t="s">
        <v>354</v>
      </c>
      <c r="B51" s="43">
        <v>2</v>
      </c>
      <c r="C51" s="42" t="s">
        <v>51</v>
      </c>
      <c r="D51" s="42" t="s">
        <v>45</v>
      </c>
      <c r="F51" s="44" t="s">
        <v>342</v>
      </c>
      <c r="G51" s="45">
        <f t="shared" si="29"/>
        <v>6.420731707317074</v>
      </c>
      <c r="H51" s="45">
        <f t="shared" si="30"/>
        <v>1.7378048780487805</v>
      </c>
      <c r="I51" s="42">
        <f t="shared" si="31"/>
        <v>0</v>
      </c>
      <c r="J51" s="42">
        <f t="shared" si="31"/>
        <v>0</v>
      </c>
      <c r="K51" s="46">
        <f t="shared" si="31"/>
        <v>54.666666666666664</v>
      </c>
      <c r="L51" s="42">
        <f t="shared" si="31"/>
        <v>79</v>
      </c>
      <c r="M51" s="42">
        <f t="shared" si="31"/>
        <v>39</v>
      </c>
      <c r="N51" s="42">
        <f t="shared" si="31"/>
        <v>16</v>
      </c>
      <c r="O51" s="47">
        <f t="shared" si="32"/>
        <v>4.814685314685315</v>
      </c>
      <c r="P51" s="47">
        <f t="shared" si="33"/>
        <v>1.562937062937063</v>
      </c>
      <c r="Q51" s="48">
        <v>3</v>
      </c>
      <c r="R51" s="48">
        <v>0</v>
      </c>
      <c r="S51" s="49">
        <v>95.33333333333333</v>
      </c>
      <c r="T51" s="48">
        <v>121</v>
      </c>
      <c r="U51" s="48">
        <v>51</v>
      </c>
      <c r="V51" s="48">
        <v>28</v>
      </c>
      <c r="W51" s="47">
        <f t="shared" si="34"/>
        <v>2.6557377049180326</v>
      </c>
      <c r="X51" s="47">
        <f t="shared" si="35"/>
        <v>1.3278688524590165</v>
      </c>
      <c r="Y51" s="48">
        <v>3</v>
      </c>
      <c r="Z51" s="48">
        <v>0</v>
      </c>
      <c r="AA51" s="49">
        <v>40.666666666666664</v>
      </c>
      <c r="AB51" s="48">
        <v>42</v>
      </c>
      <c r="AC51" s="48">
        <v>12</v>
      </c>
      <c r="AD51" s="48">
        <v>12</v>
      </c>
    </row>
    <row r="52" spans="1:30" s="48" customFormat="1" ht="15">
      <c r="A52" s="42"/>
      <c r="B52" s="43">
        <v>3</v>
      </c>
      <c r="C52" s="42" t="s">
        <v>52</v>
      </c>
      <c r="D52" s="42" t="s">
        <v>45</v>
      </c>
      <c r="F52" s="44" t="s">
        <v>361</v>
      </c>
      <c r="G52" s="45">
        <f t="shared" si="29"/>
        <v>5.014285714285714</v>
      </c>
      <c r="H52" s="45">
        <f t="shared" si="30"/>
        <v>1.7571428571428573</v>
      </c>
      <c r="I52" s="42">
        <f t="shared" si="31"/>
        <v>1</v>
      </c>
      <c r="J52" s="42">
        <f t="shared" si="31"/>
        <v>0</v>
      </c>
      <c r="K52" s="46">
        <f t="shared" si="31"/>
        <v>23.333333333333332</v>
      </c>
      <c r="L52" s="42">
        <f t="shared" si="31"/>
        <v>36</v>
      </c>
      <c r="M52" s="42">
        <f t="shared" si="31"/>
        <v>13</v>
      </c>
      <c r="N52" s="42">
        <f t="shared" si="31"/>
        <v>5</v>
      </c>
      <c r="O52" s="47">
        <f t="shared" si="32"/>
        <v>5.34065934065934</v>
      </c>
      <c r="P52" s="47">
        <f t="shared" si="33"/>
        <v>1.6483516483516485</v>
      </c>
      <c r="Q52" s="48">
        <v>1</v>
      </c>
      <c r="R52" s="48">
        <v>0</v>
      </c>
      <c r="S52" s="49">
        <v>30.333333333333332</v>
      </c>
      <c r="T52" s="48">
        <v>41</v>
      </c>
      <c r="U52" s="48">
        <v>18</v>
      </c>
      <c r="V52" s="48">
        <v>9</v>
      </c>
      <c r="W52" s="47">
        <f t="shared" si="34"/>
        <v>6.428571428571429</v>
      </c>
      <c r="X52" s="47">
        <f t="shared" si="35"/>
        <v>1.2857142857142858</v>
      </c>
      <c r="Y52" s="48">
        <v>0</v>
      </c>
      <c r="Z52" s="48">
        <v>0</v>
      </c>
      <c r="AA52" s="48">
        <v>7</v>
      </c>
      <c r="AB52" s="48">
        <v>5</v>
      </c>
      <c r="AC52" s="48">
        <v>5</v>
      </c>
      <c r="AD52" s="48">
        <v>4</v>
      </c>
    </row>
    <row r="53" spans="1:30" s="48" customFormat="1" ht="15">
      <c r="A53" s="42" t="s">
        <v>354</v>
      </c>
      <c r="B53" s="43">
        <v>3</v>
      </c>
      <c r="C53" s="42" t="s">
        <v>64</v>
      </c>
      <c r="D53" s="42" t="s">
        <v>45</v>
      </c>
      <c r="F53" s="44" t="s">
        <v>351</v>
      </c>
      <c r="G53" s="45">
        <f t="shared" si="29"/>
        <v>7.2</v>
      </c>
      <c r="H53" s="45">
        <f t="shared" si="30"/>
        <v>2</v>
      </c>
      <c r="I53" s="42">
        <f t="shared" si="31"/>
        <v>0</v>
      </c>
      <c r="J53" s="42">
        <f t="shared" si="31"/>
        <v>0</v>
      </c>
      <c r="K53" s="46">
        <f t="shared" si="31"/>
        <v>5</v>
      </c>
      <c r="L53" s="42">
        <f t="shared" si="31"/>
        <v>5</v>
      </c>
      <c r="M53" s="42">
        <f t="shared" si="31"/>
        <v>4</v>
      </c>
      <c r="N53" s="42">
        <f t="shared" si="31"/>
        <v>5</v>
      </c>
      <c r="O53" s="47">
        <f t="shared" si="32"/>
        <v>5.5</v>
      </c>
      <c r="P53" s="47">
        <f t="shared" si="33"/>
        <v>1.4722222222222223</v>
      </c>
      <c r="Q53" s="48">
        <v>1</v>
      </c>
      <c r="R53" s="48">
        <v>0</v>
      </c>
      <c r="S53" s="49">
        <v>36</v>
      </c>
      <c r="T53" s="48">
        <v>32</v>
      </c>
      <c r="U53" s="48">
        <v>22</v>
      </c>
      <c r="V53" s="48">
        <v>21</v>
      </c>
      <c r="W53" s="47">
        <f t="shared" si="34"/>
        <v>5.225806451612904</v>
      </c>
      <c r="X53" s="47">
        <f t="shared" si="35"/>
        <v>1.3870967741935485</v>
      </c>
      <c r="Y53" s="48">
        <v>1</v>
      </c>
      <c r="Z53" s="48">
        <v>0</v>
      </c>
      <c r="AA53" s="48">
        <v>31</v>
      </c>
      <c r="AB53" s="48">
        <v>27</v>
      </c>
      <c r="AC53" s="48">
        <v>18</v>
      </c>
      <c r="AD53" s="48">
        <v>16</v>
      </c>
    </row>
    <row r="54" spans="1:30" s="48" customFormat="1" ht="15">
      <c r="A54" s="42">
        <v>8</v>
      </c>
      <c r="B54" s="43">
        <v>2</v>
      </c>
      <c r="C54" s="42" t="s">
        <v>64</v>
      </c>
      <c r="D54" s="42" t="s">
        <v>45</v>
      </c>
      <c r="E54" s="42"/>
      <c r="F54" s="44" t="s">
        <v>333</v>
      </c>
      <c r="G54" s="45">
        <f t="shared" si="29"/>
        <v>4.374301675977654</v>
      </c>
      <c r="H54" s="45">
        <f t="shared" si="30"/>
        <v>1.2905027932960895</v>
      </c>
      <c r="I54" s="42">
        <f t="shared" si="31"/>
        <v>3</v>
      </c>
      <c r="J54" s="42">
        <f t="shared" si="31"/>
        <v>0</v>
      </c>
      <c r="K54" s="46">
        <f t="shared" si="31"/>
        <v>59.666666666666664</v>
      </c>
      <c r="L54" s="42">
        <f t="shared" si="31"/>
        <v>64</v>
      </c>
      <c r="M54" s="42">
        <f t="shared" si="31"/>
        <v>29</v>
      </c>
      <c r="N54" s="42">
        <f t="shared" si="31"/>
        <v>13</v>
      </c>
      <c r="O54" s="47">
        <f t="shared" si="32"/>
        <v>4.374301675977654</v>
      </c>
      <c r="P54" s="47">
        <f t="shared" si="33"/>
        <v>1.2905027932960895</v>
      </c>
      <c r="Q54" s="48">
        <v>3</v>
      </c>
      <c r="R54" s="48">
        <v>0</v>
      </c>
      <c r="S54" s="49">
        <v>59.666666666666664</v>
      </c>
      <c r="T54" s="48">
        <v>64</v>
      </c>
      <c r="U54" s="48">
        <v>29</v>
      </c>
      <c r="V54" s="48">
        <v>13</v>
      </c>
      <c r="W54" s="47" t="e">
        <f t="shared" si="34"/>
        <v>#DIV/0!</v>
      </c>
      <c r="X54" s="47" t="e">
        <f t="shared" si="35"/>
        <v>#DIV/0!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</row>
    <row r="55" spans="1:30" s="48" customFormat="1" ht="15">
      <c r="A55" s="42" t="s">
        <v>354</v>
      </c>
      <c r="B55" s="43">
        <v>3</v>
      </c>
      <c r="C55" s="42" t="s">
        <v>42</v>
      </c>
      <c r="D55" s="42" t="s">
        <v>45</v>
      </c>
      <c r="F55" s="44" t="s">
        <v>347</v>
      </c>
      <c r="G55" s="45">
        <f t="shared" si="29"/>
        <v>9.391304347826086</v>
      </c>
      <c r="H55" s="45">
        <f t="shared" si="30"/>
        <v>1.565217391304348</v>
      </c>
      <c r="I55" s="42">
        <f aca="true" t="shared" si="37" ref="I55:N55">Q55-Y55</f>
        <v>0</v>
      </c>
      <c r="J55" s="42">
        <f t="shared" si="37"/>
        <v>0</v>
      </c>
      <c r="K55" s="46">
        <f t="shared" si="37"/>
        <v>7.666666666666666</v>
      </c>
      <c r="L55" s="42">
        <f t="shared" si="37"/>
        <v>6</v>
      </c>
      <c r="M55" s="42">
        <f t="shared" si="37"/>
        <v>8</v>
      </c>
      <c r="N55" s="42">
        <f t="shared" si="37"/>
        <v>6</v>
      </c>
      <c r="O55" s="47">
        <f t="shared" si="32"/>
        <v>7.714285714285715</v>
      </c>
      <c r="P55" s="47">
        <f t="shared" si="33"/>
        <v>1.6285714285714286</v>
      </c>
      <c r="Q55" s="48">
        <v>0</v>
      </c>
      <c r="R55" s="48">
        <v>1</v>
      </c>
      <c r="S55" s="49">
        <v>11.666666666666666</v>
      </c>
      <c r="T55" s="48">
        <v>11</v>
      </c>
      <c r="U55" s="48">
        <v>10</v>
      </c>
      <c r="V55" s="48">
        <v>8</v>
      </c>
      <c r="W55" s="47">
        <f t="shared" si="34"/>
        <v>4.5</v>
      </c>
      <c r="X55" s="47">
        <f t="shared" si="35"/>
        <v>1.75</v>
      </c>
      <c r="Y55" s="48">
        <v>0</v>
      </c>
      <c r="Z55" s="48">
        <v>1</v>
      </c>
      <c r="AA55" s="48">
        <v>4</v>
      </c>
      <c r="AB55" s="48">
        <v>5</v>
      </c>
      <c r="AC55" s="48">
        <v>2</v>
      </c>
      <c r="AD55" s="48">
        <v>2</v>
      </c>
    </row>
    <row r="56" spans="1:30" s="48" customFormat="1" ht="15">
      <c r="A56" s="42">
        <v>13</v>
      </c>
      <c r="B56" s="43">
        <v>3</v>
      </c>
      <c r="C56" s="42" t="s">
        <v>64</v>
      </c>
      <c r="D56" s="42" t="s">
        <v>45</v>
      </c>
      <c r="E56" s="42"/>
      <c r="F56" s="44" t="s">
        <v>340</v>
      </c>
      <c r="G56" s="45">
        <f t="shared" si="29"/>
        <v>4.526946107784431</v>
      </c>
      <c r="H56" s="45">
        <f t="shared" si="30"/>
        <v>1.473053892215569</v>
      </c>
      <c r="I56" s="42">
        <f aca="true" t="shared" si="38" ref="I56:N57">Q56-Y56</f>
        <v>4</v>
      </c>
      <c r="J56" s="42">
        <f t="shared" si="38"/>
        <v>0</v>
      </c>
      <c r="K56" s="46">
        <f t="shared" si="38"/>
        <v>55.666666666666664</v>
      </c>
      <c r="L56" s="42">
        <f t="shared" si="38"/>
        <v>68</v>
      </c>
      <c r="M56" s="42">
        <f t="shared" si="38"/>
        <v>28</v>
      </c>
      <c r="N56" s="42">
        <f t="shared" si="38"/>
        <v>14</v>
      </c>
      <c r="O56" s="47">
        <f t="shared" si="32"/>
        <v>4.526946107784431</v>
      </c>
      <c r="P56" s="47">
        <f t="shared" si="33"/>
        <v>1.473053892215569</v>
      </c>
      <c r="Q56" s="48">
        <v>4</v>
      </c>
      <c r="R56" s="48">
        <v>0</v>
      </c>
      <c r="S56" s="49">
        <v>55.666666666666664</v>
      </c>
      <c r="T56" s="48">
        <v>68</v>
      </c>
      <c r="U56" s="48">
        <v>28</v>
      </c>
      <c r="V56" s="48">
        <v>14</v>
      </c>
      <c r="W56" s="47" t="e">
        <f t="shared" si="34"/>
        <v>#DIV/0!</v>
      </c>
      <c r="X56" s="47" t="e">
        <f t="shared" si="35"/>
        <v>#DIV/0!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</row>
    <row r="57" spans="1:30" s="48" customFormat="1" ht="15">
      <c r="A57" s="42" t="s">
        <v>354</v>
      </c>
      <c r="B57" s="43">
        <v>3</v>
      </c>
      <c r="C57" s="42" t="s">
        <v>64</v>
      </c>
      <c r="D57" s="42" t="s">
        <v>45</v>
      </c>
      <c r="F57" s="44" t="s">
        <v>351</v>
      </c>
      <c r="G57" s="45">
        <f t="shared" si="29"/>
        <v>0</v>
      </c>
      <c r="H57" s="45">
        <f t="shared" si="30"/>
        <v>0.5</v>
      </c>
      <c r="I57" s="42">
        <f t="shared" si="38"/>
        <v>0</v>
      </c>
      <c r="J57" s="42">
        <f t="shared" si="38"/>
        <v>0</v>
      </c>
      <c r="K57" s="46">
        <f t="shared" si="38"/>
        <v>6</v>
      </c>
      <c r="L57" s="42">
        <f t="shared" si="38"/>
        <v>2</v>
      </c>
      <c r="M57" s="42">
        <f t="shared" si="38"/>
        <v>0</v>
      </c>
      <c r="N57" s="42">
        <f t="shared" si="38"/>
        <v>1</v>
      </c>
      <c r="O57" s="47">
        <f t="shared" si="32"/>
        <v>4.875</v>
      </c>
      <c r="P57" s="47">
        <f t="shared" si="33"/>
        <v>1.375</v>
      </c>
      <c r="Q57" s="48">
        <v>1</v>
      </c>
      <c r="R57" s="48">
        <v>0</v>
      </c>
      <c r="S57" s="49">
        <v>24</v>
      </c>
      <c r="T57" s="48">
        <v>22</v>
      </c>
      <c r="U57" s="48">
        <v>13</v>
      </c>
      <c r="V57" s="48">
        <v>11</v>
      </c>
      <c r="W57" s="47">
        <f t="shared" si="34"/>
        <v>6.5</v>
      </c>
      <c r="X57" s="47">
        <f t="shared" si="35"/>
        <v>1.6666666666666667</v>
      </c>
      <c r="Y57" s="48">
        <v>1</v>
      </c>
      <c r="Z57" s="48">
        <v>0</v>
      </c>
      <c r="AA57" s="48">
        <v>18</v>
      </c>
      <c r="AB57" s="48">
        <v>20</v>
      </c>
      <c r="AC57" s="48">
        <v>13</v>
      </c>
      <c r="AD57" s="48">
        <v>10</v>
      </c>
    </row>
    <row r="58" spans="1:30" s="48" customFormat="1" ht="15">
      <c r="A58" s="42">
        <v>12</v>
      </c>
      <c r="B58" s="43">
        <v>3</v>
      </c>
      <c r="C58" s="42" t="s">
        <v>39</v>
      </c>
      <c r="D58" s="42" t="s">
        <v>45</v>
      </c>
      <c r="E58" s="42"/>
      <c r="F58" s="44" t="s">
        <v>338</v>
      </c>
      <c r="G58" s="45">
        <f t="shared" si="29"/>
        <v>5.672268907563026</v>
      </c>
      <c r="H58" s="45">
        <f t="shared" si="30"/>
        <v>1.6890756302521008</v>
      </c>
      <c r="I58" s="42">
        <f t="shared" si="31"/>
        <v>2</v>
      </c>
      <c r="J58" s="42">
        <f t="shared" si="31"/>
        <v>0</v>
      </c>
      <c r="K58" s="46">
        <f t="shared" si="31"/>
        <v>39.666666666666664</v>
      </c>
      <c r="L58" s="42">
        <f t="shared" si="31"/>
        <v>54</v>
      </c>
      <c r="M58" s="42">
        <f t="shared" si="31"/>
        <v>25</v>
      </c>
      <c r="N58" s="42">
        <f t="shared" si="31"/>
        <v>13</v>
      </c>
      <c r="O58" s="47">
        <f t="shared" si="32"/>
        <v>5.672268907563026</v>
      </c>
      <c r="P58" s="47">
        <f t="shared" si="33"/>
        <v>1.6890756302521008</v>
      </c>
      <c r="Q58" s="48">
        <v>2</v>
      </c>
      <c r="R58" s="48">
        <v>0</v>
      </c>
      <c r="S58" s="49">
        <v>39.666666666666664</v>
      </c>
      <c r="T58" s="48">
        <v>54</v>
      </c>
      <c r="U58" s="48">
        <v>25</v>
      </c>
      <c r="V58" s="48">
        <v>13</v>
      </c>
      <c r="W58" s="47" t="e">
        <f t="shared" si="34"/>
        <v>#DIV/0!</v>
      </c>
      <c r="X58" s="47" t="e">
        <f t="shared" si="35"/>
        <v>#DIV/0!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</row>
    <row r="59" spans="1:30" s="48" customFormat="1" ht="15.75" thickBot="1">
      <c r="A59" s="42">
        <v>10</v>
      </c>
      <c r="B59" s="43">
        <v>3</v>
      </c>
      <c r="C59" s="42" t="s">
        <v>40</v>
      </c>
      <c r="D59" s="42" t="s">
        <v>45</v>
      </c>
      <c r="E59" s="42"/>
      <c r="F59" s="44" t="s">
        <v>336</v>
      </c>
      <c r="G59" s="45">
        <f t="shared" si="29"/>
        <v>8.678571428571427</v>
      </c>
      <c r="H59" s="45">
        <f t="shared" si="30"/>
        <v>1.9285714285714284</v>
      </c>
      <c r="I59" s="42">
        <f t="shared" si="31"/>
        <v>1</v>
      </c>
      <c r="J59" s="42">
        <f t="shared" si="31"/>
        <v>0</v>
      </c>
      <c r="K59" s="46">
        <f t="shared" si="31"/>
        <v>9.333333333333334</v>
      </c>
      <c r="L59" s="42">
        <f t="shared" si="31"/>
        <v>10</v>
      </c>
      <c r="M59" s="42">
        <f t="shared" si="31"/>
        <v>9</v>
      </c>
      <c r="N59" s="42">
        <f t="shared" si="31"/>
        <v>8</v>
      </c>
      <c r="O59" s="47">
        <f t="shared" si="32"/>
        <v>8.678571428571427</v>
      </c>
      <c r="P59" s="47">
        <f t="shared" si="33"/>
        <v>1.9285714285714284</v>
      </c>
      <c r="Q59" s="48">
        <v>1</v>
      </c>
      <c r="R59" s="48">
        <v>0</v>
      </c>
      <c r="S59" s="49">
        <v>9.333333333333334</v>
      </c>
      <c r="T59" s="48">
        <v>10</v>
      </c>
      <c r="U59" s="48">
        <v>9</v>
      </c>
      <c r="V59" s="48">
        <v>8</v>
      </c>
      <c r="W59" s="47" t="e">
        <f t="shared" si="34"/>
        <v>#DIV/0!</v>
      </c>
      <c r="X59" s="47" t="e">
        <f t="shared" si="35"/>
        <v>#DIV/0!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</row>
    <row r="60" spans="1:14" ht="15.75" thickBot="1">
      <c r="A60" s="7">
        <f>SUM(A39:A59)</f>
        <v>134</v>
      </c>
      <c r="B60" s="7"/>
      <c r="C60" s="7"/>
      <c r="D60" s="7"/>
      <c r="E60" s="7"/>
      <c r="F60" s="10"/>
      <c r="G60" s="17">
        <f>M60/K60*9</f>
        <v>4.404040404040405</v>
      </c>
      <c r="H60" s="18">
        <f>(L60+N60)/K60</f>
        <v>1.3546576879910215</v>
      </c>
      <c r="I60" s="15">
        <f aca="true" t="shared" si="39" ref="I60:N60">SUM(I39:I59)</f>
        <v>49</v>
      </c>
      <c r="J60" s="15">
        <f t="shared" si="39"/>
        <v>45</v>
      </c>
      <c r="K60" s="19">
        <f t="shared" si="39"/>
        <v>890.9999999999999</v>
      </c>
      <c r="L60" s="15">
        <f t="shared" si="39"/>
        <v>964</v>
      </c>
      <c r="M60" s="15">
        <f t="shared" si="39"/>
        <v>436</v>
      </c>
      <c r="N60" s="16">
        <f t="shared" si="39"/>
        <v>243</v>
      </c>
    </row>
    <row r="61" spans="1:14" ht="15">
      <c r="A61" s="7">
        <f>A36+A60</f>
        <v>426</v>
      </c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</row>
    <row r="62" spans="1:14" ht="15">
      <c r="A62" s="7"/>
      <c r="B62" s="7"/>
      <c r="C62" s="7"/>
      <c r="D62" s="7"/>
      <c r="E62" s="7"/>
      <c r="F62" s="9" t="s">
        <v>28</v>
      </c>
      <c r="G62" s="7"/>
      <c r="H62" s="7"/>
      <c r="I62" s="7"/>
      <c r="J62" s="7"/>
      <c r="K62" s="7"/>
      <c r="L62" s="7"/>
      <c r="M62" s="7"/>
      <c r="N62" s="7"/>
    </row>
    <row r="63" spans="1:10" ht="15">
      <c r="A63" s="40">
        <v>22</v>
      </c>
      <c r="B63" s="41">
        <v>3</v>
      </c>
      <c r="C63" s="40" t="s">
        <v>52</v>
      </c>
      <c r="D63" s="40" t="s">
        <v>19</v>
      </c>
      <c r="E63" s="40"/>
      <c r="F63" s="39" t="s">
        <v>327</v>
      </c>
      <c r="G63" s="40"/>
      <c r="H63" s="41"/>
      <c r="I63" s="40"/>
      <c r="J63" s="40"/>
    </row>
    <row r="64" spans="1:8" ht="15">
      <c r="A64" s="7"/>
      <c r="B64" s="37"/>
      <c r="C64" s="7"/>
      <c r="D64" s="7"/>
      <c r="E64" s="7"/>
      <c r="F64" s="10"/>
      <c r="G64" s="7"/>
      <c r="H64" s="7"/>
    </row>
    <row r="65" spans="1:14" ht="15">
      <c r="A65" s="7"/>
      <c r="B65" s="7"/>
      <c r="C65" s="7"/>
      <c r="D65" s="7"/>
      <c r="E65" s="7"/>
      <c r="F65" s="10"/>
      <c r="G65" s="7"/>
      <c r="H65" s="7"/>
      <c r="I65" s="7"/>
      <c r="J65" s="7"/>
      <c r="K65" s="7"/>
      <c r="L65" s="7"/>
      <c r="M65" s="7"/>
      <c r="N65" s="7"/>
    </row>
    <row r="66" spans="1:14" ht="15">
      <c r="A66" s="8" t="s">
        <v>0</v>
      </c>
      <c r="B66" s="8" t="s">
        <v>30</v>
      </c>
      <c r="C66" s="8" t="s">
        <v>38</v>
      </c>
      <c r="D66" s="8" t="s">
        <v>1</v>
      </c>
      <c r="E66" s="7"/>
      <c r="F66" s="9" t="s">
        <v>29</v>
      </c>
      <c r="G66" s="7"/>
      <c r="H66" s="7"/>
      <c r="I66" s="7"/>
      <c r="J66" s="7"/>
      <c r="K66" s="7"/>
      <c r="L66" s="7"/>
      <c r="M66" s="7"/>
      <c r="N66" s="7"/>
    </row>
    <row r="67" spans="1:14" ht="15">
      <c r="A67" s="40" t="s">
        <v>45</v>
      </c>
      <c r="B67" s="41">
        <v>2</v>
      </c>
      <c r="C67" s="40" t="s">
        <v>43</v>
      </c>
      <c r="D67" s="40" t="s">
        <v>19</v>
      </c>
      <c r="F67" s="39" t="s">
        <v>341</v>
      </c>
      <c r="G67" s="7">
        <v>1</v>
      </c>
      <c r="H67" s="7"/>
      <c r="I67" s="7"/>
      <c r="J67" s="7"/>
      <c r="K67" s="7"/>
      <c r="L67" s="7"/>
      <c r="M67" s="7"/>
      <c r="N67" s="7"/>
    </row>
    <row r="68" spans="1:14" ht="15">
      <c r="A68" s="40">
        <v>12</v>
      </c>
      <c r="B68" s="41">
        <v>3</v>
      </c>
      <c r="C68" s="40" t="s">
        <v>39</v>
      </c>
      <c r="D68" s="40" t="s">
        <v>45</v>
      </c>
      <c r="E68" s="40"/>
      <c r="F68" s="39" t="s">
        <v>338</v>
      </c>
      <c r="G68" s="7">
        <v>2</v>
      </c>
      <c r="H68" s="40"/>
      <c r="I68" s="40"/>
      <c r="J68" s="41"/>
      <c r="K68" s="40"/>
      <c r="L68" s="40"/>
      <c r="M68" s="40"/>
      <c r="N68" s="39"/>
    </row>
    <row r="69" spans="1:14" ht="15">
      <c r="A69" s="40"/>
      <c r="B69" s="41">
        <v>3</v>
      </c>
      <c r="C69" s="40" t="s">
        <v>52</v>
      </c>
      <c r="D69" s="40" t="s">
        <v>16</v>
      </c>
      <c r="F69" s="39" t="s">
        <v>345</v>
      </c>
      <c r="G69" s="7">
        <v>3</v>
      </c>
      <c r="H69" s="7"/>
      <c r="I69" s="40"/>
      <c r="J69" s="41"/>
      <c r="K69" s="40"/>
      <c r="L69" s="40"/>
      <c r="M69" s="40"/>
      <c r="N69" s="39"/>
    </row>
    <row r="70" spans="1:9" ht="15">
      <c r="A70" s="40" t="s">
        <v>354</v>
      </c>
      <c r="B70" s="41">
        <v>3</v>
      </c>
      <c r="C70" s="40" t="s">
        <v>40</v>
      </c>
      <c r="D70" s="40" t="s">
        <v>19</v>
      </c>
      <c r="E70" s="40"/>
      <c r="F70" s="39" t="s">
        <v>346</v>
      </c>
      <c r="G70" s="7">
        <v>4</v>
      </c>
      <c r="H70" s="7"/>
      <c r="I70" s="40"/>
    </row>
    <row r="71" spans="1:14" ht="15">
      <c r="A71" s="40" t="s">
        <v>354</v>
      </c>
      <c r="B71" s="41">
        <v>3</v>
      </c>
      <c r="C71" s="40" t="s">
        <v>64</v>
      </c>
      <c r="D71" s="40" t="s">
        <v>45</v>
      </c>
      <c r="F71" s="39" t="s">
        <v>351</v>
      </c>
      <c r="G71" s="7">
        <v>5</v>
      </c>
      <c r="H71" s="40"/>
      <c r="I71" s="41"/>
      <c r="J71" s="40"/>
      <c r="K71" s="40"/>
      <c r="L71" s="40"/>
      <c r="M71" s="39"/>
      <c r="N71" s="39"/>
    </row>
    <row r="72" spans="1:14" ht="15">
      <c r="A72" s="40" t="s">
        <v>354</v>
      </c>
      <c r="B72" s="41">
        <v>3</v>
      </c>
      <c r="C72" s="40" t="s">
        <v>40</v>
      </c>
      <c r="D72" s="40" t="s">
        <v>14</v>
      </c>
      <c r="E72" s="40"/>
      <c r="F72" s="39" t="s">
        <v>378</v>
      </c>
      <c r="G72" s="7">
        <v>6</v>
      </c>
      <c r="H72" s="7"/>
      <c r="I72" s="40"/>
      <c r="J72" s="41"/>
      <c r="K72" s="40"/>
      <c r="L72" s="40"/>
      <c r="M72" s="40"/>
      <c r="N72" s="39"/>
    </row>
    <row r="73" spans="1:15" ht="15">
      <c r="A73" s="40"/>
      <c r="B73" s="41">
        <v>3</v>
      </c>
      <c r="C73" s="40" t="s">
        <v>39</v>
      </c>
      <c r="D73" s="40" t="s">
        <v>45</v>
      </c>
      <c r="F73" s="39" t="s">
        <v>349</v>
      </c>
      <c r="G73" s="7">
        <v>7</v>
      </c>
      <c r="H73" s="7"/>
      <c r="I73" s="40"/>
      <c r="J73" s="41"/>
      <c r="K73" s="40"/>
      <c r="L73" s="40"/>
      <c r="M73" s="40"/>
      <c r="N73" s="39"/>
      <c r="O73" s="39"/>
    </row>
    <row r="74" spans="1:8" ht="15">
      <c r="A74" s="40">
        <v>11</v>
      </c>
      <c r="B74" s="41">
        <v>3</v>
      </c>
      <c r="C74" s="40" t="s">
        <v>64</v>
      </c>
      <c r="D74" s="40" t="s">
        <v>45</v>
      </c>
      <c r="E74" s="40"/>
      <c r="F74" s="39" t="s">
        <v>337</v>
      </c>
      <c r="G74" s="7">
        <v>8</v>
      </c>
      <c r="H74" s="7"/>
    </row>
    <row r="75" spans="1:7" ht="15">
      <c r="A75" s="40">
        <v>10</v>
      </c>
      <c r="B75" s="41">
        <v>3</v>
      </c>
      <c r="C75" s="40" t="s">
        <v>40</v>
      </c>
      <c r="D75" s="40" t="s">
        <v>45</v>
      </c>
      <c r="E75" s="40"/>
      <c r="F75" s="39" t="s">
        <v>336</v>
      </c>
      <c r="G75" s="7">
        <v>9</v>
      </c>
    </row>
    <row r="76" spans="1:7" ht="15">
      <c r="A76" s="40" t="s">
        <v>354</v>
      </c>
      <c r="B76" s="41">
        <v>3</v>
      </c>
      <c r="C76" s="40" t="s">
        <v>42</v>
      </c>
      <c r="D76" s="40" t="s">
        <v>45</v>
      </c>
      <c r="E76" s="40"/>
      <c r="F76" s="39" t="s">
        <v>312</v>
      </c>
      <c r="G76" s="7">
        <v>10</v>
      </c>
    </row>
    <row r="77" spans="1:7" ht="15">
      <c r="A77" s="40"/>
      <c r="B77" s="41">
        <v>3</v>
      </c>
      <c r="C77" s="40" t="s">
        <v>64</v>
      </c>
      <c r="D77" s="40" t="s">
        <v>14</v>
      </c>
      <c r="F77" s="39" t="s">
        <v>352</v>
      </c>
      <c r="G77" s="7">
        <v>11</v>
      </c>
    </row>
    <row r="78" spans="1:14" ht="15">
      <c r="A78" s="40">
        <v>6</v>
      </c>
      <c r="B78" s="41">
        <v>3</v>
      </c>
      <c r="C78" s="40" t="s">
        <v>41</v>
      </c>
      <c r="D78" s="40" t="s">
        <v>73</v>
      </c>
      <c r="E78" s="40" t="s">
        <v>16</v>
      </c>
      <c r="F78" s="39" t="s">
        <v>325</v>
      </c>
      <c r="G78" s="7">
        <v>12</v>
      </c>
      <c r="I78" s="40"/>
      <c r="J78" s="41"/>
      <c r="K78" s="40"/>
      <c r="L78" s="40"/>
      <c r="M78" s="40"/>
      <c r="N78" s="39"/>
    </row>
    <row r="79" spans="1:7" ht="15">
      <c r="A79" s="40" t="s">
        <v>354</v>
      </c>
      <c r="B79" s="41">
        <v>3</v>
      </c>
      <c r="C79" s="40" t="s">
        <v>42</v>
      </c>
      <c r="D79" s="40" t="s">
        <v>45</v>
      </c>
      <c r="F79" s="39" t="s">
        <v>347</v>
      </c>
      <c r="G79" s="7">
        <v>13</v>
      </c>
    </row>
    <row r="80" spans="1:7" ht="15">
      <c r="A80" s="40" t="s">
        <v>354</v>
      </c>
      <c r="B80" s="41">
        <v>2</v>
      </c>
      <c r="C80" s="40" t="s">
        <v>51</v>
      </c>
      <c r="D80" s="40" t="s">
        <v>45</v>
      </c>
      <c r="F80" s="39" t="s">
        <v>342</v>
      </c>
      <c r="G80" s="7">
        <v>14</v>
      </c>
    </row>
    <row r="81" spans="1:7" ht="15">
      <c r="A81" s="40" t="s">
        <v>354</v>
      </c>
      <c r="B81" s="41">
        <v>3</v>
      </c>
      <c r="C81" s="40" t="s">
        <v>40</v>
      </c>
      <c r="D81" s="40" t="s">
        <v>14</v>
      </c>
      <c r="E81" s="40"/>
      <c r="F81" s="39" t="s">
        <v>378</v>
      </c>
      <c r="G8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832031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77" t="s">
        <v>381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68</v>
      </c>
      <c r="C3" s="35">
        <f>Matt!G19</f>
        <v>0.2831507807037986</v>
      </c>
      <c r="D3" s="35"/>
      <c r="E3" s="21" t="s">
        <v>32</v>
      </c>
      <c r="F3" s="21">
        <f>Isaak!K18</f>
        <v>179</v>
      </c>
      <c r="G3" s="21"/>
      <c r="H3" s="21" t="s">
        <v>32</v>
      </c>
      <c r="I3" s="21">
        <f>Isaak!M18</f>
        <v>1231</v>
      </c>
      <c r="J3" s="21"/>
      <c r="K3" s="21" t="s">
        <v>53</v>
      </c>
      <c r="L3" s="21">
        <f>Reuben!N31</f>
        <v>99</v>
      </c>
      <c r="M3" s="21"/>
      <c r="N3" s="25" t="s">
        <v>32</v>
      </c>
      <c r="O3" s="25">
        <f>36-MATCH(N3,B$3:B$10,0)-MATCH(N3,E$3:E$10,0)-MATCH(N3,H$3:H$10,0)-MATCH(N3,K$3:K$10,0)+P3</f>
        <v>24</v>
      </c>
    </row>
    <row r="4" spans="1:15" ht="18.75">
      <c r="A4" s="6">
        <v>7</v>
      </c>
      <c r="B4" s="21" t="s">
        <v>32</v>
      </c>
      <c r="C4" s="35">
        <f>Isaak!G18</f>
        <v>0.27437541454786646</v>
      </c>
      <c r="D4" s="35"/>
      <c r="E4" s="21" t="s">
        <v>33</v>
      </c>
      <c r="F4" s="21">
        <f>Dave!K23</f>
        <v>157</v>
      </c>
      <c r="G4" s="21"/>
      <c r="H4" s="21" t="s">
        <v>34</v>
      </c>
      <c r="I4" s="21">
        <f>Rob!M36</f>
        <v>1221</v>
      </c>
      <c r="J4" s="21"/>
      <c r="K4" s="21" t="s">
        <v>33</v>
      </c>
      <c r="L4" s="21">
        <f>Dave!N23</f>
        <v>83</v>
      </c>
      <c r="M4" s="21"/>
      <c r="N4" s="25" t="s">
        <v>68</v>
      </c>
      <c r="O4" s="25">
        <f>36-MATCH(N4,B$3:B$10,0)-MATCH(N4,E$3:E$10,0)-MATCH(N4,H$3:H$10,0)-MATCH(N4,K$3:K$10,0)+P4</f>
        <v>23</v>
      </c>
    </row>
    <row r="5" spans="1:15" ht="18.75">
      <c r="A5" s="6">
        <v>6</v>
      </c>
      <c r="B5" s="21" t="s">
        <v>57</v>
      </c>
      <c r="C5" s="35">
        <f>Aaron!G19</f>
        <v>0.27359163299263134</v>
      </c>
      <c r="D5" s="35"/>
      <c r="E5" s="21" t="s">
        <v>68</v>
      </c>
      <c r="F5" s="21">
        <f>Matt!K19</f>
        <v>154</v>
      </c>
      <c r="G5" s="21"/>
      <c r="H5" s="21" t="s">
        <v>68</v>
      </c>
      <c r="I5" s="21">
        <f>Matt!M19</f>
        <v>1140</v>
      </c>
      <c r="J5" s="21"/>
      <c r="K5" s="21" t="s">
        <v>31</v>
      </c>
      <c r="L5" s="21">
        <f>Owen!N27</f>
        <v>81</v>
      </c>
      <c r="M5" s="21"/>
      <c r="N5" s="25" t="s">
        <v>33</v>
      </c>
      <c r="O5" s="25">
        <f>36-MATCH(N5,B$3:B$10,0)-MATCH(N5,E$3:E$10,0)-MATCH(N5,H$3:H$10,0)-MATCH(N5,K$3:K$10,0)+P5</f>
        <v>22</v>
      </c>
    </row>
    <row r="6" spans="1:15" ht="18.75">
      <c r="A6" s="6">
        <v>5</v>
      </c>
      <c r="B6" s="21" t="s">
        <v>53</v>
      </c>
      <c r="C6" s="35">
        <f>Reuben!G31</f>
        <v>0.2730777468408653</v>
      </c>
      <c r="D6" s="35"/>
      <c r="E6" s="21" t="s">
        <v>34</v>
      </c>
      <c r="F6" s="21">
        <f>Rob!K36</f>
        <v>142</v>
      </c>
      <c r="G6" s="21"/>
      <c r="H6" s="21" t="s">
        <v>53</v>
      </c>
      <c r="I6" s="21">
        <f>Reuben!M31</f>
        <v>1138</v>
      </c>
      <c r="J6" s="21"/>
      <c r="K6" s="21" t="s">
        <v>34</v>
      </c>
      <c r="L6" s="21">
        <f>Rob!N36</f>
        <v>77</v>
      </c>
      <c r="M6" s="21"/>
      <c r="N6" s="25" t="s">
        <v>53</v>
      </c>
      <c r="O6" s="25">
        <f>36-MATCH(N6,B$3:B$10,0)-MATCH(N6,E$3:E$10,0)-MATCH(N6,H$3:H$10,0)-MATCH(N6,K$3:K$10,0)+P6</f>
        <v>21</v>
      </c>
    </row>
    <row r="7" spans="1:15" ht="18.75">
      <c r="A7" s="6">
        <v>4</v>
      </c>
      <c r="B7" s="21" t="s">
        <v>33</v>
      </c>
      <c r="C7" s="35">
        <f>Dave!G23</f>
        <v>0.26998097050428166</v>
      </c>
      <c r="D7" s="35"/>
      <c r="E7" s="21" t="s">
        <v>57</v>
      </c>
      <c r="F7" s="21">
        <f>Aaron!K19</f>
        <v>132</v>
      </c>
      <c r="G7" s="21"/>
      <c r="H7" s="21" t="s">
        <v>33</v>
      </c>
      <c r="I7" s="21">
        <f>Dave!M23</f>
        <v>1094</v>
      </c>
      <c r="J7" s="21"/>
      <c r="K7" s="21" t="s">
        <v>57</v>
      </c>
      <c r="L7" s="21">
        <f>Aaron!N19</f>
        <v>68</v>
      </c>
      <c r="M7" s="21"/>
      <c r="N7" s="25" t="s">
        <v>34</v>
      </c>
      <c r="O7" s="25">
        <f>36-MATCH(N7,B$3:B$10,0)-MATCH(N7,E$3:E$10,0)-MATCH(N7,H$3:H$10,0)-MATCH(N7,K$3:K$10,0)+P7</f>
        <v>18</v>
      </c>
    </row>
    <row r="8" spans="1:15" ht="18.75">
      <c r="A8" s="6">
        <v>3</v>
      </c>
      <c r="B8" s="21" t="s">
        <v>35</v>
      </c>
      <c r="C8" s="35">
        <f>Eric!G21</f>
        <v>0.2645320197044335</v>
      </c>
      <c r="D8" s="35"/>
      <c r="E8" s="21" t="s">
        <v>53</v>
      </c>
      <c r="F8" s="21">
        <f>Reuben!K31</f>
        <v>125</v>
      </c>
      <c r="G8" s="21"/>
      <c r="H8" s="21" t="s">
        <v>57</v>
      </c>
      <c r="I8" s="21">
        <f>Aaron!M19</f>
        <v>1033</v>
      </c>
      <c r="J8" s="21"/>
      <c r="K8" s="21" t="s">
        <v>68</v>
      </c>
      <c r="L8" s="21">
        <f>Matt!N19</f>
        <v>62</v>
      </c>
      <c r="M8" s="21"/>
      <c r="N8" s="25" t="s">
        <v>57</v>
      </c>
      <c r="O8" s="25">
        <f>36-MATCH(N8,B$3:B$10,0)-MATCH(N8,E$3:E$10,0)-MATCH(N8,H$3:H$10,0)-MATCH(N8,K$3:K$10,0)+P8</f>
        <v>17</v>
      </c>
    </row>
    <row r="9" spans="1:15" ht="18.75">
      <c r="A9" s="6">
        <v>2</v>
      </c>
      <c r="B9" s="21" t="s">
        <v>31</v>
      </c>
      <c r="C9" s="35">
        <f>Owen!G27</f>
        <v>0.26418520199727646</v>
      </c>
      <c r="D9" s="35"/>
      <c r="E9" s="21" t="s">
        <v>31</v>
      </c>
      <c r="F9" s="21">
        <f>Owen!K27</f>
        <v>123</v>
      </c>
      <c r="G9" s="21"/>
      <c r="H9" s="21" t="s">
        <v>31</v>
      </c>
      <c r="I9" s="21">
        <f>Owen!M27</f>
        <v>984</v>
      </c>
      <c r="J9" s="21"/>
      <c r="K9" s="21" t="s">
        <v>35</v>
      </c>
      <c r="L9" s="21">
        <f>Eric!N21</f>
        <v>55</v>
      </c>
      <c r="M9" s="21"/>
      <c r="N9" s="25" t="s">
        <v>31</v>
      </c>
      <c r="O9" s="25">
        <f>36-MATCH(N9,B$3:B$10,0)-MATCH(N9,E$3:E$10,0)-MATCH(N9,H$3:H$10,0)-MATCH(N9,K$3:K$10,0)+P9</f>
        <v>12</v>
      </c>
    </row>
    <row r="10" spans="1:15" ht="18.75">
      <c r="A10" s="6">
        <v>1</v>
      </c>
      <c r="B10" s="21" t="s">
        <v>34</v>
      </c>
      <c r="C10" s="35">
        <f>Rob!G36</f>
        <v>0.26416983777288205</v>
      </c>
      <c r="D10" s="35"/>
      <c r="E10" s="21" t="s">
        <v>35</v>
      </c>
      <c r="F10" s="21">
        <f>Eric!K21</f>
        <v>114</v>
      </c>
      <c r="G10" s="21"/>
      <c r="H10" s="21" t="s">
        <v>35</v>
      </c>
      <c r="I10" s="21">
        <f>Eric!M21</f>
        <v>963</v>
      </c>
      <c r="J10" s="21"/>
      <c r="K10" s="21" t="s">
        <v>32</v>
      </c>
      <c r="L10" s="21">
        <f>Isaak!N18</f>
        <v>43</v>
      </c>
      <c r="M10" s="21"/>
      <c r="N10" s="25" t="s">
        <v>35</v>
      </c>
      <c r="O10" s="25">
        <f>36-MATCH(N10,B$3:B$10,0)-MATCH(N10,E$3:E$10,0)-MATCH(N10,H$3:H$10,0)-MATCH(N10,K$3:K$10,0)+P10</f>
        <v>7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 t="s">
        <v>380</v>
      </c>
      <c r="O12" s="24"/>
    </row>
    <row r="13" spans="1:16" ht="18.75">
      <c r="A13" s="6">
        <v>8</v>
      </c>
      <c r="B13" s="21" t="s">
        <v>33</v>
      </c>
      <c r="C13" s="31">
        <f>Dave!G39</f>
        <v>3.9060678779568048</v>
      </c>
      <c r="D13" s="31"/>
      <c r="E13" s="21" t="s">
        <v>33</v>
      </c>
      <c r="F13" s="31">
        <f>Dave!H39</f>
        <v>1.28042509427494</v>
      </c>
      <c r="G13" s="31"/>
      <c r="H13" s="21" t="s">
        <v>32</v>
      </c>
      <c r="I13" s="22">
        <f>Isaak!I33</f>
        <v>72</v>
      </c>
      <c r="J13" s="22"/>
      <c r="K13" s="21" t="s">
        <v>33</v>
      </c>
      <c r="L13" s="22">
        <f>Dave!J39</f>
        <v>45</v>
      </c>
      <c r="M13" s="21"/>
      <c r="N13" s="25" t="s">
        <v>33</v>
      </c>
      <c r="O13" s="25">
        <f>36-MATCH(N13,B$13:B$20,0)-MATCH(N13,E$13:E$20,0)-MATCH(N13,H$13:H$20,0)-MATCH(N13,K$13:K$20,0)+P13</f>
        <v>30.5</v>
      </c>
      <c r="P13" s="6">
        <v>-0.5</v>
      </c>
    </row>
    <row r="14" spans="1:15" ht="18.75">
      <c r="A14" s="6">
        <v>7</v>
      </c>
      <c r="B14" s="21" t="s">
        <v>35</v>
      </c>
      <c r="C14" s="31">
        <f>Eric!G35</f>
        <v>4.069073783359498</v>
      </c>
      <c r="D14" s="31"/>
      <c r="E14" s="21" t="s">
        <v>53</v>
      </c>
      <c r="F14" s="31">
        <f>Reuben!H49</f>
        <v>1.289871944121071</v>
      </c>
      <c r="G14" s="31"/>
      <c r="H14" s="21" t="s">
        <v>33</v>
      </c>
      <c r="I14" s="22">
        <f>Dave!I39</f>
        <v>67</v>
      </c>
      <c r="J14" s="22"/>
      <c r="K14" s="21" t="s">
        <v>34</v>
      </c>
      <c r="L14" s="22">
        <f>Rob!J60</f>
        <v>45</v>
      </c>
      <c r="M14" s="21"/>
      <c r="N14" s="25" t="s">
        <v>35</v>
      </c>
      <c r="O14" s="25">
        <f>36-MATCH(N14,B$13:B$20,0)-MATCH(N14,E$13:E$20,0)-MATCH(N14,H$13:H$20,0)-MATCH(N14,K$13:K$20,0)+P14</f>
        <v>24</v>
      </c>
    </row>
    <row r="15" spans="1:15" ht="18.75">
      <c r="A15" s="6">
        <v>6</v>
      </c>
      <c r="B15" s="21" t="s">
        <v>68</v>
      </c>
      <c r="C15" s="31">
        <f>Matt!G33</f>
        <v>4.11881947106171</v>
      </c>
      <c r="D15" s="31"/>
      <c r="E15" s="31" t="s">
        <v>57</v>
      </c>
      <c r="F15" s="31">
        <f>Aaron!H32</f>
        <v>1.2956490727532097</v>
      </c>
      <c r="G15" s="31"/>
      <c r="H15" s="21" t="s">
        <v>35</v>
      </c>
      <c r="I15" s="22">
        <f>Eric!I35</f>
        <v>58</v>
      </c>
      <c r="J15" s="22"/>
      <c r="K15" s="21" t="s">
        <v>35</v>
      </c>
      <c r="L15" s="22">
        <f>Eric!J35</f>
        <v>40</v>
      </c>
      <c r="M15" s="21"/>
      <c r="N15" s="25" t="s">
        <v>53</v>
      </c>
      <c r="O15" s="25">
        <f>36-MATCH(N15,B$13:B$20,0)-MATCH(N15,E$13:E$20,0)-MATCH(N15,H$13:H$20,0)-MATCH(N15,K$13:K$20,0)+P15</f>
        <v>18</v>
      </c>
    </row>
    <row r="16" spans="1:15" ht="18.75">
      <c r="A16" s="6">
        <v>5</v>
      </c>
      <c r="B16" s="21" t="s">
        <v>53</v>
      </c>
      <c r="C16" s="31">
        <f>Reuben!G49</f>
        <v>4.149010477299186</v>
      </c>
      <c r="D16" s="31"/>
      <c r="E16" s="21" t="s">
        <v>35</v>
      </c>
      <c r="F16" s="31">
        <f>Eric!H35</f>
        <v>1.3127943485086342</v>
      </c>
      <c r="G16" s="31"/>
      <c r="H16" s="21" t="s">
        <v>31</v>
      </c>
      <c r="I16" s="22">
        <f>Owen!I47</f>
        <v>56</v>
      </c>
      <c r="J16" s="22"/>
      <c r="K16" s="21" t="s">
        <v>53</v>
      </c>
      <c r="L16" s="22">
        <f>Reuben!J49</f>
        <v>33</v>
      </c>
      <c r="M16" s="21"/>
      <c r="N16" s="25" t="s">
        <v>57</v>
      </c>
      <c r="O16" s="25">
        <f>36-MATCH(N16,B$13:B$20,0)-MATCH(N16,E$13:E$20,0)-MATCH(N16,H$13:H$20,0)-MATCH(N16,K$13:K$20,0)+P16</f>
        <v>17</v>
      </c>
    </row>
    <row r="17" spans="1:16" ht="18.75">
      <c r="A17" s="6">
        <v>4</v>
      </c>
      <c r="B17" s="21" t="s">
        <v>57</v>
      </c>
      <c r="C17" s="31">
        <f>Aaron!G32</f>
        <v>4.265691868758916</v>
      </c>
      <c r="D17" s="31"/>
      <c r="E17" s="21" t="s">
        <v>68</v>
      </c>
      <c r="F17" s="31">
        <f>Matt!H33</f>
        <v>1.3395937140666923</v>
      </c>
      <c r="G17" s="31"/>
      <c r="H17" s="31" t="s">
        <v>57</v>
      </c>
      <c r="I17" s="22">
        <f>Aaron!I32</f>
        <v>50</v>
      </c>
      <c r="J17" s="22"/>
      <c r="K17" s="21" t="s">
        <v>31</v>
      </c>
      <c r="L17" s="22">
        <f>Owen!J47</f>
        <v>28</v>
      </c>
      <c r="M17" s="21"/>
      <c r="N17" s="25" t="s">
        <v>34</v>
      </c>
      <c r="O17" s="25">
        <f>36-MATCH(N17,B$13:B$20,0)-MATCH(N17,E$13:E$20,0)-MATCH(N17,H$13:H$20,0)-MATCH(N17,K$13:K$20,0)+P17</f>
        <v>16.5</v>
      </c>
      <c r="P17" s="6">
        <v>0.5</v>
      </c>
    </row>
    <row r="18" spans="1:15" ht="18.75">
      <c r="A18" s="6">
        <v>3</v>
      </c>
      <c r="B18" s="21" t="s">
        <v>34</v>
      </c>
      <c r="C18" s="31">
        <f>Rob!G60</f>
        <v>4.404040404040405</v>
      </c>
      <c r="D18" s="31"/>
      <c r="E18" s="21" t="s">
        <v>34</v>
      </c>
      <c r="F18" s="31">
        <f>Rob!H60</f>
        <v>1.3546576879910215</v>
      </c>
      <c r="G18" s="31"/>
      <c r="H18" s="21" t="s">
        <v>34</v>
      </c>
      <c r="I18" s="22">
        <f>Rob!I60</f>
        <v>49</v>
      </c>
      <c r="J18" s="22"/>
      <c r="K18" s="31" t="s">
        <v>57</v>
      </c>
      <c r="L18" s="22">
        <f>Aaron!J32</f>
        <v>25</v>
      </c>
      <c r="M18" s="21"/>
      <c r="N18" s="25" t="s">
        <v>68</v>
      </c>
      <c r="O18" s="25">
        <f>36-MATCH(N18,B$13:B$20,0)-MATCH(N18,E$13:E$20,0)-MATCH(N18,H$13:H$20,0)-MATCH(N18,K$13:K$20,0)+P18</f>
        <v>14</v>
      </c>
    </row>
    <row r="19" spans="1:15" ht="18.75">
      <c r="A19" s="6">
        <v>2</v>
      </c>
      <c r="B19" s="21" t="s">
        <v>32</v>
      </c>
      <c r="C19" s="31">
        <f>Isaak!G33</f>
        <v>4.449270557029178</v>
      </c>
      <c r="D19" s="31"/>
      <c r="E19" s="21" t="s">
        <v>32</v>
      </c>
      <c r="F19" s="31">
        <f>Isaak!H33</f>
        <v>1.3687002652519893</v>
      </c>
      <c r="G19" s="31"/>
      <c r="H19" s="21" t="s">
        <v>68</v>
      </c>
      <c r="I19" s="22">
        <f>Matt!I33</f>
        <v>47</v>
      </c>
      <c r="J19" s="22"/>
      <c r="K19" s="21" t="s">
        <v>68</v>
      </c>
      <c r="L19" s="22">
        <f>Matt!J33</f>
        <v>17</v>
      </c>
      <c r="M19" s="21"/>
      <c r="N19" s="25" t="s">
        <v>32</v>
      </c>
      <c r="O19" s="25">
        <f>36-MATCH(N19,B$13:B$20,0)-MATCH(N19,E$13:E$20,0)-MATCH(N19,H$13:H$20,0)-MATCH(N19,K$13:K$20,0)+P19</f>
        <v>13</v>
      </c>
    </row>
    <row r="20" spans="1:15" ht="18.75">
      <c r="A20" s="6">
        <v>1</v>
      </c>
      <c r="B20" s="21" t="s">
        <v>31</v>
      </c>
      <c r="C20" s="31">
        <f>Owen!G47</f>
        <v>4.586795252225518</v>
      </c>
      <c r="D20" s="31"/>
      <c r="E20" s="21" t="s">
        <v>31</v>
      </c>
      <c r="F20" s="31">
        <f>Owen!H47</f>
        <v>1.4254451038575664</v>
      </c>
      <c r="G20" s="31"/>
      <c r="H20" s="21" t="s">
        <v>53</v>
      </c>
      <c r="I20" s="22">
        <f>Reuben!I49</f>
        <v>45</v>
      </c>
      <c r="J20" s="22"/>
      <c r="K20" s="21" t="s">
        <v>32</v>
      </c>
      <c r="L20" s="22">
        <f>Isaak!J33</f>
        <v>14</v>
      </c>
      <c r="M20" s="21"/>
      <c r="N20" s="25" t="s">
        <v>31</v>
      </c>
      <c r="O20" s="25">
        <f>36-MATCH(N20,B$13:B$20,0)-MATCH(N20,E$13:E$20,0)-MATCH(N20,H$13:H$20,0)-MATCH(N20,K$13:K$20,0)+P20</f>
        <v>11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2"/>
      <c r="M22" s="23"/>
      <c r="N22" s="23"/>
    </row>
    <row r="23" spans="2:14" ht="18.75">
      <c r="B23" s="21" t="s">
        <v>34</v>
      </c>
      <c r="C23" s="55">
        <f>Rob!H36</f>
        <v>4993</v>
      </c>
      <c r="E23" s="21" t="s">
        <v>32</v>
      </c>
      <c r="F23" s="56">
        <f>Isaak!K33</f>
        <v>1005.3333333333334</v>
      </c>
      <c r="G23" s="23"/>
      <c r="H23" s="28" t="s">
        <v>33</v>
      </c>
      <c r="I23" s="29">
        <f>VLOOKUP(H23,N$3:O$10,2,FALSE)+VLOOKUP(H23,N$13:O$20,2,FALSE)</f>
        <v>52.5</v>
      </c>
      <c r="J23" s="53"/>
      <c r="M23" s="23"/>
      <c r="N23" s="23"/>
    </row>
    <row r="24" spans="2:14" ht="18.75">
      <c r="B24" s="21" t="s">
        <v>53</v>
      </c>
      <c r="C24" s="55">
        <f>Reuben!H31</f>
        <v>4669</v>
      </c>
      <c r="E24" s="21" t="s">
        <v>359</v>
      </c>
      <c r="F24" s="56">
        <f>Dave!K39</f>
        <v>972.3333333333334</v>
      </c>
      <c r="G24" s="23"/>
      <c r="H24" s="28" t="s">
        <v>53</v>
      </c>
      <c r="I24" s="29">
        <f>VLOOKUP(H24,N$3:O$10,2,FALSE)+VLOOKUP(H24,N$13:O$20,2,FALSE)</f>
        <v>39</v>
      </c>
      <c r="J24" s="53"/>
      <c r="M24" s="23"/>
      <c r="N24" s="23"/>
    </row>
    <row r="25" spans="2:14" ht="18.75">
      <c r="B25" s="21" t="s">
        <v>32</v>
      </c>
      <c r="C25" s="55">
        <f>Isaak!H18</f>
        <v>4523</v>
      </c>
      <c r="E25" s="21" t="s">
        <v>57</v>
      </c>
      <c r="F25" s="56">
        <f>Aaron!K32</f>
        <v>934.6666666666666</v>
      </c>
      <c r="G25" s="23"/>
      <c r="H25" s="28" t="s">
        <v>32</v>
      </c>
      <c r="I25" s="29">
        <f>VLOOKUP(H25,N$3:O$10,2,FALSE)+VLOOKUP(H25,N$13:O$20,2,FALSE)</f>
        <v>37</v>
      </c>
      <c r="J25" s="53"/>
      <c r="M25" s="23"/>
      <c r="N25" s="23"/>
    </row>
    <row r="26" spans="2:14" ht="18.75">
      <c r="B26" s="21" t="s">
        <v>31</v>
      </c>
      <c r="C26" s="55">
        <f>Owen!H27</f>
        <v>4406</v>
      </c>
      <c r="E26" s="21" t="s">
        <v>31</v>
      </c>
      <c r="F26" s="56">
        <f>Owen!K47</f>
        <v>898.6666666666669</v>
      </c>
      <c r="G26" s="23"/>
      <c r="H26" s="28" t="s">
        <v>68</v>
      </c>
      <c r="I26" s="29">
        <f>VLOOKUP(H26,N$3:O$10,2,FALSE)+VLOOKUP(H26,N$13:O$20,2,FALSE)</f>
        <v>37</v>
      </c>
      <c r="J26" s="53"/>
      <c r="M26" s="23"/>
      <c r="N26" s="23"/>
    </row>
    <row r="27" spans="2:14" ht="18.75">
      <c r="B27" s="21" t="s">
        <v>68</v>
      </c>
      <c r="C27" s="55">
        <f>Matt!H19</f>
        <v>4291</v>
      </c>
      <c r="E27" s="21" t="s">
        <v>34</v>
      </c>
      <c r="F27" s="56">
        <f>Rob!K60</f>
        <v>890.9999999999999</v>
      </c>
      <c r="G27" s="23"/>
      <c r="H27" s="28" t="s">
        <v>34</v>
      </c>
      <c r="I27" s="29">
        <f>VLOOKUP(H27,N$3:O$10,2,FALSE)+VLOOKUP(H27,N$13:O$20,2,FALSE)</f>
        <v>34.5</v>
      </c>
      <c r="J27" s="53"/>
      <c r="M27" s="23"/>
      <c r="N27" s="23"/>
    </row>
    <row r="28" spans="2:14" ht="18.75">
      <c r="B28" s="21" t="s">
        <v>57</v>
      </c>
      <c r="C28" s="55">
        <f>Aaron!H19</f>
        <v>4207</v>
      </c>
      <c r="E28" s="21" t="s">
        <v>68</v>
      </c>
      <c r="F28" s="56">
        <f>Matt!K33</f>
        <v>869.6666666666666</v>
      </c>
      <c r="G28" s="23"/>
      <c r="H28" s="28" t="s">
        <v>57</v>
      </c>
      <c r="I28" s="29">
        <f>VLOOKUP(H28,N$3:O$10,2,FALSE)+VLOOKUP(H28,N$13:O$20,2,FALSE)</f>
        <v>34</v>
      </c>
      <c r="J28" s="53"/>
      <c r="M28" s="23"/>
      <c r="N28" s="23"/>
    </row>
    <row r="29" spans="2:14" ht="18.75">
      <c r="B29" s="21" t="s">
        <v>359</v>
      </c>
      <c r="C29" s="55">
        <f>Dave!H23</f>
        <v>4204</v>
      </c>
      <c r="E29" s="21" t="s">
        <v>53</v>
      </c>
      <c r="F29" s="56">
        <f>Reuben!K49</f>
        <v>858.9999999999999</v>
      </c>
      <c r="G29" s="23"/>
      <c r="H29" s="28" t="s">
        <v>35</v>
      </c>
      <c r="I29" s="29">
        <f>VLOOKUP(H29,N$3:O$10,2,FALSE)+VLOOKUP(H29,N$13:O$20,2,FALSE)</f>
        <v>31</v>
      </c>
      <c r="J29" s="53"/>
      <c r="M29" s="23"/>
      <c r="N29" s="23"/>
    </row>
    <row r="30" spans="2:14" ht="19.5" thickBot="1">
      <c r="B30" s="21" t="s">
        <v>35</v>
      </c>
      <c r="C30" s="55">
        <f>Eric!H21</f>
        <v>4060</v>
      </c>
      <c r="E30" s="21" t="s">
        <v>35</v>
      </c>
      <c r="F30" s="56">
        <f>Eric!K35</f>
        <v>849.3333333333334</v>
      </c>
      <c r="G30" s="23"/>
      <c r="H30" s="30" t="s">
        <v>31</v>
      </c>
      <c r="I30" s="38">
        <f>VLOOKUP(H30,N$3:O$10,2,FALSE)+VLOOKUP(H30,N$13:O$20,2,FALSE)</f>
        <v>23</v>
      </c>
      <c r="J30" s="53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4"/>
      <c r="D34" s="55"/>
      <c r="E34" s="55"/>
      <c r="F34" s="55"/>
      <c r="G34" s="55"/>
      <c r="H34" s="55"/>
      <c r="I34" s="55"/>
    </row>
    <row r="35" spans="2:9" ht="18.75">
      <c r="B35" s="54"/>
      <c r="D35" s="55"/>
      <c r="E35" s="55"/>
      <c r="F35" s="55"/>
      <c r="G35" s="55"/>
      <c r="H35" s="55"/>
      <c r="I35" s="55"/>
    </row>
    <row r="36" spans="2:9" ht="18.75">
      <c r="B36" s="54"/>
      <c r="D36" s="55"/>
      <c r="E36" s="55"/>
      <c r="F36" s="55"/>
      <c r="G36" s="55"/>
      <c r="H36" s="55"/>
      <c r="I36" s="55"/>
    </row>
    <row r="37" spans="2:9" ht="18.75">
      <c r="B37" s="54"/>
      <c r="D37" s="55"/>
      <c r="E37" s="55"/>
      <c r="F37" s="55"/>
      <c r="G37" s="55"/>
      <c r="H37" s="55"/>
      <c r="I37" s="55"/>
    </row>
    <row r="38" spans="2:9" ht="18.75">
      <c r="B38" s="54"/>
      <c r="D38" s="55"/>
      <c r="E38" s="55"/>
      <c r="F38" s="55"/>
      <c r="G38" s="55"/>
      <c r="H38" s="55"/>
      <c r="I38" s="55"/>
    </row>
    <row r="39" spans="2:9" ht="18.75">
      <c r="B39" s="54"/>
      <c r="D39" s="55"/>
      <c r="E39" s="55"/>
      <c r="F39" s="55"/>
      <c r="G39" s="55"/>
      <c r="H39" s="55"/>
      <c r="I39" s="55"/>
    </row>
    <row r="40" spans="2:9" ht="18.75">
      <c r="B40" s="54"/>
      <c r="D40" s="55"/>
      <c r="E40" s="55"/>
      <c r="F40" s="55"/>
      <c r="G40" s="55"/>
      <c r="H40" s="55"/>
      <c r="I40" s="55"/>
    </row>
    <row r="41" spans="2:9" ht="18.75">
      <c r="B41" s="54"/>
      <c r="D41" s="55"/>
      <c r="E41" s="55"/>
      <c r="F41" s="55"/>
      <c r="G41" s="55"/>
      <c r="H41" s="55"/>
      <c r="I41" s="55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2003-08-04T19:33:24Z</cp:lastPrinted>
  <dcterms:created xsi:type="dcterms:W3CDTF">1998-04-02T19:55:12Z</dcterms:created>
  <dcterms:modified xsi:type="dcterms:W3CDTF">2003-08-18T21:38:47Z</dcterms:modified>
  <cp:category/>
  <cp:version/>
  <cp:contentType/>
  <cp:contentStatus/>
</cp:coreProperties>
</file>