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'Aaron'!$A$1:$AD$30</definedName>
    <definedName name="_xlnm.Print_Area" localSheetId="1">'Dave'!$A$1:$AD$35</definedName>
    <definedName name="_xlnm.Print_Area" localSheetId="2">'Eric'!$A$1:$AD$31</definedName>
    <definedName name="_xlnm.Print_Area" localSheetId="3">'Isaak'!$A$1:$AD$30</definedName>
    <definedName name="_xlnm.Print_Area" localSheetId="4">'Matt'!$A$1:$AD$30</definedName>
    <definedName name="_xlnm.Print_Area" localSheetId="5">'Owen'!$A$1:$AD$38</definedName>
    <definedName name="_xlnm.Print_Area" localSheetId="6">'Reuben'!$A$1:$AD$38</definedName>
    <definedName name="_xlnm.Print_Area" localSheetId="7">'Rob'!$A$1:$AD$44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<sst xmlns="http://schemas.openxmlformats.org/spreadsheetml/2006/main" count="1693" uniqueCount="380">
  <si>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</si>
  <si>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</si>
  <si>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</si>
  <si>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</si>
  <si>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</si>
  <si>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</si>
  <si>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</si>
  <si>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</si>
  <si>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</si>
  <si>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</si>
  <si>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</si>
  <si>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</si>
  <si>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</si>
  <si>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</si>
  <si>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</si>
  <si>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</si>
  <si>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</si>
  <si>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</si>
  <si>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</si>
  <si>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</si>
  <si>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</si>
  <si>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</si>
  <si>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</si>
  <si>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</si>
  <si>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</si>
  <si>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</si>
  <si>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</si>
  <si>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</si>
  <si>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</si>
  <si>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</si>
  <si>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</si>
  <si>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</si>
  <si>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</si>
  <si>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</si>
  <si>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</si>
  <si>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</si>
  <si>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</si>
  <si>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</si>
  <si>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</si>
  <si>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</si>
  <si>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</si>
  <si>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</si>
  <si>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</si>
  <si>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</si>
  <si>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</si>
  <si>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</si>
  <si>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</si>
  <si>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</si>
  <si>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</si>
  <si>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</si>
  <si>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</si>
  <si>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</si>
  <si>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</si>
  <si>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</si>
  <si>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</si>
  <si>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</si>
  <si>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</si>
  <si>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</si>
  <si>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</si>
  <si>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</si>
  <si>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</si>
  <si>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</si>
  <si>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</si>
  <si>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</si>
  <si>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</si>
  <si>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</si>
  <si>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</si>
  <si>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</si>
  <si>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</si>
  <si>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</si>
  <si>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</si>
  <si>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</si>
  <si>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</si>
  <si>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</si>
  <si>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</si>
  <si>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</si>
  <si>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</si>
  <si>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</si>
  <si>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</si>
  <si>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</si>
  <si>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</si>
  <si>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</si>
  <si>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</si>
  <si>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</si>
  <si>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</si>
  <si>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</si>
  <si>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</si>
  <si>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</si>
  <si>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</si>
  <si>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</si>
  <si>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</si>
  <si>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</si>
  <si>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</si>
  <si>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</si>
  <si>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</si>
  <si>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</si>
  <si>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</si>
  <si>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</si>
  <si>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</si>
  <si>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</si>
  <si>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</si>
  <si>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</si>
  <si>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</si>
  <si>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</si>
  <si>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</si>
  <si>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</si>
  <si>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</si>
  <si>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</si>
  <si>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</si>
  <si>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</si>
  <si>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</si>
  <si>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</si>
  <si>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</si>
  <si>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Benny Agbayani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</si>
  <si>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</si>
  <si>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</si>
  <si>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</si>
  <si>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</si>
  <si>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</si>
  <si>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</si>
  <si>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</si>
  <si>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</si>
  <si>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</si>
  <si>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</si>
  <si>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</si>
  <si>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</si>
  <si>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</si>
  <si>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</si>
  <si>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Frank Catalanatto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</si>
  <si>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</si>
  <si>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</si>
  <si>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</si>
  <si>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</si>
  <si>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</si>
  <si>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</si>
  <si>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</si>
  <si>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</si>
  <si>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</si>
  <si>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</si>
  <si>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</si>
  <si>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</si>
  <si>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</si>
  <si>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</si>
  <si>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</si>
  <si>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</si>
  <si>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</si>
  <si>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</si>
  <si>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</si>
  <si>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</si>
  <si>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</si>
  <si>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</si>
  <si>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</si>
  <si>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Adam Bernero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</si>
  <si>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</si>
  <si>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</si>
  <si>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</si>
  <si>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</si>
  <si>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</si>
  <si>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</si>
  <si>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</si>
  <si>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</si>
  <si>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</si>
  <si>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</si>
  <si>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</si>
  <si>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</si>
  <si>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</si>
  <si>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</si>
  <si>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</si>
  <si>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</si>
  <si>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</si>
  <si>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</si>
  <si>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</si>
  <si>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</si>
  <si>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</si>
  <si>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</si>
  <si>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</si>
  <si>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</si>
  <si>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</si>
  <si>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</si>
  <si>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</si>
  <si>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</si>
  <si>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</si>
  <si>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</si>
  <si>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</si>
  <si>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</si>
  <si>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</si>
  <si>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</si>
  <si>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</si>
  <si>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</si>
  <si>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</si>
  <si>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</si>
  <si>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</si>
  <si>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</si>
  <si>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</si>
  <si>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</si>
  <si>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</si>
  <si>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</si>
  <si>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</si>
  <si>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</si>
  <si>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</si>
  <si>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</si>
  <si>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Jason Bere</t>
  </si>
  <si>
    <t>Jeremy Fikac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</si>
  <si>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</si>
  <si>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</si>
  <si>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</si>
  <si>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</si>
  <si>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</si>
  <si>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</si>
  <si>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</si>
  <si>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</si>
  <si>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</si>
  <si>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</si>
  <si>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</si>
  <si>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</si>
  <si>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</si>
  <si>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</si>
  <si>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</si>
  <si>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</si>
  <si>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Jason Veritek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</si>
  <si>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</si>
  <si>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</si>
  <si>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</si>
  <si>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</si>
  <si>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</si>
  <si>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</si>
  <si>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</si>
  <si>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</si>
  <si>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</si>
  <si>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</si>
  <si>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</si>
  <si>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</si>
  <si>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</si>
  <si>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</si>
  <si>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</si>
  <si>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</si>
  <si>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</si>
  <si>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</si>
  <si>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Scott Schoenweiss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</si>
  <si>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</si>
  <si>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</si>
  <si>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</si>
  <si>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</si>
  <si>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</si>
  <si>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</si>
  <si>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</si>
  <si>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</si>
  <si>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</si>
  <si>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</si>
  <si>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</si>
  <si>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</si>
  <si>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</si>
  <si>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</si>
  <si>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</si>
  <si>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Dave Burba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</si>
  <si>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</si>
  <si>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</si>
  <si>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</si>
  <si>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</si>
  <si>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</si>
  <si>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</si>
  <si>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</si>
  <si>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</si>
  <si>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</si>
  <si>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</si>
  <si>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</si>
  <si>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</si>
  <si>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</si>
  <si>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</si>
  <si>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</si>
  <si>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</si>
  <si>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</si>
  <si>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</si>
  <si>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</si>
  <si>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</si>
  <si>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</si>
  <si>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</si>
  <si>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</si>
  <si>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</si>
  <si>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</si>
  <si>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Denny Hocking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</si>
  <si>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</si>
  <si>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</si>
  <si>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</si>
  <si>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</si>
  <si>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</si>
  <si>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</si>
  <si>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</si>
  <si>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</si>
  <si>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</si>
  <si>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</si>
  <si>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</si>
  <si>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Kevin Youkilis</t>
  </si>
  <si>
    <t>Dan Wilson</t>
  </si>
  <si>
    <t>Brandon Inge</t>
  </si>
  <si>
    <t>Greg Colbrunn</t>
  </si>
  <si>
    <t>Scott Spezio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</si>
  <si>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</si>
  <si>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</si>
  <si>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</si>
  <si>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</si>
  <si>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</si>
  <si>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</si>
  <si>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</si>
  <si>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</si>
  <si>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</si>
  <si>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</si>
  <si>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</si>
  <si>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</si>
  <si>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</si>
  <si>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</si>
  <si>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</si>
  <si>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</si>
  <si>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</si>
  <si>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</si>
  <si>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</si>
  <si>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</si>
  <si>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</si>
  <si>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</si>
  <si>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</si>
  <si>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</si>
  <si>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</si>
  <si>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</si>
  <si>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</si>
  <si>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</si>
  <si>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</si>
  <si>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</si>
  <si>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</si>
  <si>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</si>
  <si>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</si>
  <si>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</si>
  <si>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</si>
  <si>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</si>
  <si>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</si>
  <si>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</si>
  <si>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</si>
  <si>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</si>
  <si>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</si>
  <si>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</si>
  <si>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</si>
  <si>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</si>
  <si>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</si>
  <si>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</si>
  <si>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</si>
  <si>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</si>
  <si>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</si>
  <si>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</si>
  <si>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</si>
  <si>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</si>
  <si>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</si>
  <si>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</si>
  <si>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</si>
  <si>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</si>
  <si>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</si>
  <si>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</si>
  <si>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</si>
  <si>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</si>
  <si>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</si>
  <si>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</si>
  <si>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</si>
  <si>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</si>
  <si>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</si>
  <si>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Ryan Anderson</t>
  </si>
  <si>
    <t>Joe Mauer</t>
  </si>
  <si>
    <t>1*</t>
  </si>
  <si>
    <t>**</t>
  </si>
  <si>
    <t>3*</t>
  </si>
  <si>
    <t>Scot Shields</t>
  </si>
  <si>
    <t>Tex</t>
  </si>
  <si>
    <t>Scott Hatteberg</t>
  </si>
  <si>
    <t>Dave</t>
  </si>
  <si>
    <t>2B,SS,3B</t>
  </si>
  <si>
    <t>Aaron Harang</t>
  </si>
  <si>
    <t>Scott Mullen</t>
  </si>
  <si>
    <t>Mitch Meluskey</t>
  </si>
  <si>
    <t>Period 5 Standings</t>
  </si>
  <si>
    <t>2*</t>
  </si>
  <si>
    <t>MID</t>
  </si>
  <si>
    <t>2B, SS</t>
  </si>
  <si>
    <t>John McDonald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</si>
</sst>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 #/#"/>
  </numFmts>
  <fonts count="22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54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0.2896174863387978</v>
      </c>
      <c r="H4" s="7">
        <f aca="true" t="shared" si="0" ref="H4:L17">P4-X4</f>
        <v>183</v>
      </c>
      <c r="I4" s="7">
        <f t="shared" si="0"/>
        <v>17</v>
      </c>
      <c r="J4" s="7">
        <f t="shared" si="0"/>
        <v>53</v>
      </c>
      <c r="K4" s="7">
        <f t="shared" si="0"/>
        <v>4</v>
      </c>
      <c r="L4" s="7">
        <f t="shared" si="0"/>
        <v>32</v>
      </c>
      <c r="M4" s="7">
        <f>I4+L4-K4</f>
        <v>45</v>
      </c>
      <c r="N4" s="7">
        <f aca="true" t="shared" si="1" ref="N4:N17">V4-AD4</f>
        <v>1</v>
      </c>
      <c r="O4" s="4">
        <f aca="true" t="shared" si="2" ref="O4:O17">R4/P4</f>
        <v>0.2896174863387978</v>
      </c>
      <c r="P4" s="1">
        <v>183</v>
      </c>
      <c r="Q4" s="1">
        <v>17</v>
      </c>
      <c r="R4" s="1">
        <v>53</v>
      </c>
      <c r="S4" s="1">
        <v>4</v>
      </c>
      <c r="T4" s="1">
        <v>32</v>
      </c>
      <c r="U4" s="1">
        <f aca="true" t="shared" si="3" ref="U4:U17">Q4+T4-S4</f>
        <v>45</v>
      </c>
      <c r="V4" s="1">
        <v>1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8">J5/H5</f>
        <v>0.24647887323943662</v>
      </c>
      <c r="H5" s="7">
        <f t="shared" si="0"/>
        <v>142</v>
      </c>
      <c r="I5" s="7">
        <f t="shared" si="0"/>
        <v>11</v>
      </c>
      <c r="J5" s="7">
        <f t="shared" si="0"/>
        <v>35</v>
      </c>
      <c r="K5" s="7">
        <f t="shared" si="0"/>
        <v>4</v>
      </c>
      <c r="L5" s="7">
        <f t="shared" si="0"/>
        <v>14</v>
      </c>
      <c r="M5" s="7">
        <f aca="true" t="shared" si="7" ref="M5:M16">I5+L5-K5</f>
        <v>21</v>
      </c>
      <c r="N5" s="7">
        <f t="shared" si="1"/>
        <v>0</v>
      </c>
      <c r="O5" s="4">
        <f t="shared" si="2"/>
        <v>0.24647887323943662</v>
      </c>
      <c r="P5" s="1">
        <v>142</v>
      </c>
      <c r="Q5" s="1">
        <v>11</v>
      </c>
      <c r="R5" s="1">
        <v>35</v>
      </c>
      <c r="S5" s="1">
        <v>4</v>
      </c>
      <c r="T5" s="1">
        <v>14</v>
      </c>
      <c r="U5" s="1">
        <f t="shared" si="3"/>
        <v>21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0.2903225806451613</v>
      </c>
      <c r="H6" s="7">
        <f t="shared" si="0"/>
        <v>93</v>
      </c>
      <c r="I6" s="7">
        <f t="shared" si="0"/>
        <v>9</v>
      </c>
      <c r="J6" s="7">
        <f t="shared" si="0"/>
        <v>27</v>
      </c>
      <c r="K6" s="7">
        <f t="shared" si="0"/>
        <v>1</v>
      </c>
      <c r="L6" s="7">
        <f t="shared" si="0"/>
        <v>15</v>
      </c>
      <c r="M6" s="7">
        <f t="shared" si="7"/>
        <v>23</v>
      </c>
      <c r="N6" s="7">
        <f t="shared" si="1"/>
        <v>0</v>
      </c>
      <c r="O6" s="4">
        <f t="shared" si="2"/>
        <v>0.2903225806451613</v>
      </c>
      <c r="P6" s="1">
        <v>93</v>
      </c>
      <c r="Q6" s="1">
        <v>9</v>
      </c>
      <c r="R6" s="1">
        <v>27</v>
      </c>
      <c r="S6" s="1">
        <v>1</v>
      </c>
      <c r="T6" s="1">
        <v>15</v>
      </c>
      <c r="U6" s="1">
        <f t="shared" si="3"/>
        <v>23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0.25365853658536586</v>
      </c>
      <c r="H7" s="7">
        <f t="shared" si="0"/>
        <v>205</v>
      </c>
      <c r="I7" s="7">
        <f t="shared" si="0"/>
        <v>30</v>
      </c>
      <c r="J7" s="7">
        <f t="shared" si="0"/>
        <v>52</v>
      </c>
      <c r="K7" s="7">
        <f t="shared" si="0"/>
        <v>7</v>
      </c>
      <c r="L7" s="7">
        <f t="shared" si="0"/>
        <v>23</v>
      </c>
      <c r="M7" s="7">
        <f t="shared" si="7"/>
        <v>46</v>
      </c>
      <c r="N7" s="7">
        <f t="shared" si="1"/>
        <v>1</v>
      </c>
      <c r="O7" s="4">
        <f t="shared" si="2"/>
        <v>0.25365853658536586</v>
      </c>
      <c r="P7" s="1">
        <v>205</v>
      </c>
      <c r="Q7" s="1">
        <v>30</v>
      </c>
      <c r="R7" s="1">
        <v>52</v>
      </c>
      <c r="S7" s="1">
        <v>7</v>
      </c>
      <c r="T7" s="1">
        <v>23</v>
      </c>
      <c r="U7" s="1">
        <f t="shared" si="3"/>
        <v>46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4</v>
      </c>
      <c r="B8" s="41">
        <v>3</v>
      </c>
      <c r="C8" s="40" t="s">
        <v>43</v>
      </c>
      <c r="D8" s="40" t="s">
        <v>71</v>
      </c>
      <c r="E8" s="40" t="s">
        <v>81</v>
      </c>
      <c r="F8" s="39" t="s">
        <v>82</v>
      </c>
      <c r="G8" s="11">
        <f t="shared" si="6"/>
        <v>0.18181818181818182</v>
      </c>
      <c r="H8" s="7">
        <f t="shared" si="0"/>
        <v>33</v>
      </c>
      <c r="I8" s="7">
        <f t="shared" si="0"/>
        <v>5</v>
      </c>
      <c r="J8" s="7">
        <f t="shared" si="0"/>
        <v>6</v>
      </c>
      <c r="K8" s="7">
        <f t="shared" si="0"/>
        <v>2</v>
      </c>
      <c r="L8" s="7">
        <f t="shared" si="0"/>
        <v>7</v>
      </c>
      <c r="M8" s="7">
        <f t="shared" si="7"/>
        <v>10</v>
      </c>
      <c r="N8" s="7">
        <f t="shared" si="1"/>
        <v>0</v>
      </c>
      <c r="O8" s="4">
        <f t="shared" si="2"/>
        <v>0.18181818181818182</v>
      </c>
      <c r="P8" s="1">
        <v>33</v>
      </c>
      <c r="Q8" s="1">
        <v>5</v>
      </c>
      <c r="R8" s="1">
        <v>6</v>
      </c>
      <c r="S8" s="1">
        <v>2</v>
      </c>
      <c r="T8" s="1">
        <v>7</v>
      </c>
      <c r="U8" s="1">
        <f t="shared" si="3"/>
        <v>10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0.28662420382165604</v>
      </c>
      <c r="H9" s="7">
        <f t="shared" si="0"/>
        <v>157</v>
      </c>
      <c r="I9" s="7">
        <f t="shared" si="0"/>
        <v>22</v>
      </c>
      <c r="J9" s="7">
        <f t="shared" si="0"/>
        <v>45</v>
      </c>
      <c r="K9" s="7">
        <f t="shared" si="0"/>
        <v>2</v>
      </c>
      <c r="L9" s="7">
        <f t="shared" si="0"/>
        <v>16</v>
      </c>
      <c r="M9" s="7">
        <f>I9+L9-K9</f>
        <v>36</v>
      </c>
      <c r="N9" s="7">
        <f t="shared" si="1"/>
        <v>14</v>
      </c>
      <c r="O9" s="4">
        <f t="shared" si="2"/>
        <v>0.28662420382165604</v>
      </c>
      <c r="P9" s="1">
        <v>157</v>
      </c>
      <c r="Q9" s="1">
        <v>22</v>
      </c>
      <c r="R9" s="1">
        <v>45</v>
      </c>
      <c r="S9" s="1">
        <v>2</v>
      </c>
      <c r="T9" s="1">
        <v>16</v>
      </c>
      <c r="U9" s="1">
        <f t="shared" si="3"/>
        <v>36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0.2336065573770492</v>
      </c>
      <c r="H10" s="7">
        <f t="shared" si="0"/>
        <v>244</v>
      </c>
      <c r="I10" s="7">
        <f t="shared" si="0"/>
        <v>33</v>
      </c>
      <c r="J10" s="7">
        <f t="shared" si="0"/>
        <v>57</v>
      </c>
      <c r="K10" s="7">
        <f t="shared" si="0"/>
        <v>10</v>
      </c>
      <c r="L10" s="7">
        <f t="shared" si="0"/>
        <v>37</v>
      </c>
      <c r="M10" s="7">
        <f>I10+L10-K10</f>
        <v>60</v>
      </c>
      <c r="N10" s="7">
        <f t="shared" si="1"/>
        <v>2</v>
      </c>
      <c r="O10" s="4">
        <f t="shared" si="2"/>
        <v>0.2336065573770492</v>
      </c>
      <c r="P10" s="1">
        <v>244</v>
      </c>
      <c r="Q10" s="1">
        <v>33</v>
      </c>
      <c r="R10" s="1">
        <v>57</v>
      </c>
      <c r="S10" s="1">
        <v>10</v>
      </c>
      <c r="T10" s="1">
        <v>37</v>
      </c>
      <c r="U10" s="1">
        <f t="shared" si="3"/>
        <v>60</v>
      </c>
      <c r="V10" s="1">
        <v>2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0.25</v>
      </c>
      <c r="H11" s="7">
        <f t="shared" si="0"/>
        <v>224</v>
      </c>
      <c r="I11" s="7">
        <f t="shared" si="0"/>
        <v>35</v>
      </c>
      <c r="J11" s="7">
        <f t="shared" si="0"/>
        <v>56</v>
      </c>
      <c r="K11" s="7">
        <f t="shared" si="0"/>
        <v>2</v>
      </c>
      <c r="L11" s="7">
        <f t="shared" si="0"/>
        <v>14</v>
      </c>
      <c r="M11" s="7">
        <f t="shared" si="7"/>
        <v>47</v>
      </c>
      <c r="N11" s="7">
        <f t="shared" si="1"/>
        <v>8</v>
      </c>
      <c r="O11" s="4">
        <f t="shared" si="2"/>
        <v>0.25</v>
      </c>
      <c r="P11" s="1">
        <v>224</v>
      </c>
      <c r="Q11" s="1">
        <v>35</v>
      </c>
      <c r="R11" s="1">
        <v>56</v>
      </c>
      <c r="S11" s="1">
        <v>2</v>
      </c>
      <c r="T11" s="1">
        <v>14</v>
      </c>
      <c r="U11" s="1">
        <f t="shared" si="3"/>
        <v>47</v>
      </c>
      <c r="V11" s="1">
        <v>8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64</v>
      </c>
      <c r="D12" s="40" t="s">
        <v>19</v>
      </c>
      <c r="E12" s="40"/>
      <c r="F12" s="39" t="s">
        <v>86</v>
      </c>
      <c r="G12" s="11">
        <f t="shared" si="6"/>
        <v>0.2751677852348993</v>
      </c>
      <c r="H12" s="7">
        <f t="shared" si="0"/>
        <v>149</v>
      </c>
      <c r="I12" s="7">
        <f t="shared" si="0"/>
        <v>27</v>
      </c>
      <c r="J12" s="7">
        <f t="shared" si="0"/>
        <v>41</v>
      </c>
      <c r="K12" s="7">
        <f t="shared" si="0"/>
        <v>8</v>
      </c>
      <c r="L12" s="7">
        <f t="shared" si="0"/>
        <v>29</v>
      </c>
      <c r="M12" s="7">
        <f t="shared" si="7"/>
        <v>48</v>
      </c>
      <c r="N12" s="7">
        <f t="shared" si="1"/>
        <v>2</v>
      </c>
      <c r="O12" s="4">
        <f t="shared" si="2"/>
        <v>0.2751677852348993</v>
      </c>
      <c r="P12" s="1">
        <v>149</v>
      </c>
      <c r="Q12" s="1">
        <v>27</v>
      </c>
      <c r="R12" s="1">
        <v>41</v>
      </c>
      <c r="S12" s="1">
        <v>8</v>
      </c>
      <c r="T12" s="1">
        <v>29</v>
      </c>
      <c r="U12" s="1">
        <f>Q12+T12-S12</f>
        <v>48</v>
      </c>
      <c r="V12" s="1">
        <v>2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0.3201754385964912</v>
      </c>
      <c r="H13" s="7">
        <f t="shared" si="0"/>
        <v>228</v>
      </c>
      <c r="I13" s="7">
        <f t="shared" si="0"/>
        <v>47</v>
      </c>
      <c r="J13" s="7">
        <f t="shared" si="0"/>
        <v>73</v>
      </c>
      <c r="K13" s="7">
        <f t="shared" si="0"/>
        <v>12</v>
      </c>
      <c r="L13" s="7">
        <f t="shared" si="0"/>
        <v>45</v>
      </c>
      <c r="M13" s="7">
        <f t="shared" si="7"/>
        <v>80</v>
      </c>
      <c r="N13" s="7">
        <f t="shared" si="1"/>
        <v>1</v>
      </c>
      <c r="O13" s="4">
        <f t="shared" si="2"/>
        <v>0.3201754385964912</v>
      </c>
      <c r="P13" s="1">
        <v>228</v>
      </c>
      <c r="Q13" s="1">
        <v>47</v>
      </c>
      <c r="R13" s="1">
        <v>73</v>
      </c>
      <c r="S13" s="1">
        <v>12</v>
      </c>
      <c r="T13" s="1">
        <v>45</v>
      </c>
      <c r="U13" s="1">
        <f t="shared" si="3"/>
        <v>80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0.31451612903225806</v>
      </c>
      <c r="H14" s="7">
        <f t="shared" si="0"/>
        <v>248</v>
      </c>
      <c r="I14" s="7">
        <f t="shared" si="0"/>
        <v>32</v>
      </c>
      <c r="J14" s="7">
        <f t="shared" si="0"/>
        <v>78</v>
      </c>
      <c r="K14" s="7">
        <f t="shared" si="0"/>
        <v>13</v>
      </c>
      <c r="L14" s="7">
        <f t="shared" si="0"/>
        <v>57</v>
      </c>
      <c r="M14" s="7">
        <f t="shared" si="7"/>
        <v>76</v>
      </c>
      <c r="N14" s="7">
        <f t="shared" si="1"/>
        <v>3</v>
      </c>
      <c r="O14" s="4">
        <f t="shared" si="2"/>
        <v>0.31451612903225806</v>
      </c>
      <c r="P14" s="1">
        <v>248</v>
      </c>
      <c r="Q14" s="1">
        <v>32</v>
      </c>
      <c r="R14" s="1">
        <v>78</v>
      </c>
      <c r="S14" s="1">
        <v>13</v>
      </c>
      <c r="T14" s="1">
        <v>57</v>
      </c>
      <c r="U14" s="1">
        <f t="shared" si="3"/>
        <v>76</v>
      </c>
      <c r="V14" s="1">
        <v>3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0.21428571428571427</v>
      </c>
      <c r="H15" s="7">
        <f t="shared" si="0"/>
        <v>112</v>
      </c>
      <c r="I15" s="7">
        <f t="shared" si="0"/>
        <v>13</v>
      </c>
      <c r="J15" s="7">
        <f t="shared" si="0"/>
        <v>24</v>
      </c>
      <c r="K15" s="7">
        <f t="shared" si="0"/>
        <v>0</v>
      </c>
      <c r="L15" s="7">
        <f t="shared" si="0"/>
        <v>9</v>
      </c>
      <c r="M15" s="7">
        <f>I15+L15-K15</f>
        <v>22</v>
      </c>
      <c r="N15" s="7">
        <f t="shared" si="1"/>
        <v>8</v>
      </c>
      <c r="O15" s="4">
        <f t="shared" si="2"/>
        <v>0.21428571428571427</v>
      </c>
      <c r="P15" s="1">
        <v>112</v>
      </c>
      <c r="Q15" s="1">
        <v>13</v>
      </c>
      <c r="R15" s="1">
        <v>24</v>
      </c>
      <c r="S15" s="1">
        <v>0</v>
      </c>
      <c r="T15" s="1">
        <v>9</v>
      </c>
      <c r="U15" s="1">
        <f t="shared" si="3"/>
        <v>22</v>
      </c>
      <c r="V15" s="1">
        <v>8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0.21052631578947367</v>
      </c>
      <c r="H16" s="7">
        <f t="shared" si="0"/>
        <v>57</v>
      </c>
      <c r="I16" s="7">
        <f t="shared" si="0"/>
        <v>10</v>
      </c>
      <c r="J16" s="7">
        <f t="shared" si="0"/>
        <v>12</v>
      </c>
      <c r="K16" s="7">
        <f t="shared" si="0"/>
        <v>0</v>
      </c>
      <c r="L16" s="7">
        <f t="shared" si="0"/>
        <v>3</v>
      </c>
      <c r="M16" s="7">
        <f t="shared" si="7"/>
        <v>13</v>
      </c>
      <c r="N16" s="7">
        <f t="shared" si="1"/>
        <v>1</v>
      </c>
      <c r="O16" s="4">
        <f t="shared" si="2"/>
        <v>0.21052631578947367</v>
      </c>
      <c r="P16" s="1">
        <v>57</v>
      </c>
      <c r="Q16" s="1">
        <v>10</v>
      </c>
      <c r="R16" s="1">
        <v>12</v>
      </c>
      <c r="S16" s="1">
        <v>0</v>
      </c>
      <c r="T16" s="1">
        <v>3</v>
      </c>
      <c r="U16" s="1">
        <f t="shared" si="3"/>
        <v>13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10</v>
      </c>
      <c r="B17" s="41">
        <v>3</v>
      </c>
      <c r="C17" s="40" t="s">
        <v>41</v>
      </c>
      <c r="D17" s="40" t="s">
        <v>20</v>
      </c>
      <c r="E17" s="40"/>
      <c r="F17" s="39" t="s">
        <v>91</v>
      </c>
      <c r="G17" s="11">
        <f>J17/H17</f>
        <v>0.20618556701030927</v>
      </c>
      <c r="H17" s="7">
        <f t="shared" si="0"/>
        <v>97</v>
      </c>
      <c r="I17" s="7">
        <f t="shared" si="0"/>
        <v>8</v>
      </c>
      <c r="J17" s="7">
        <f t="shared" si="0"/>
        <v>20</v>
      </c>
      <c r="K17" s="7">
        <f t="shared" si="0"/>
        <v>4</v>
      </c>
      <c r="L17" s="7">
        <f t="shared" si="0"/>
        <v>11</v>
      </c>
      <c r="M17" s="7">
        <f>I17+L17-K17</f>
        <v>15</v>
      </c>
      <c r="N17" s="7">
        <f t="shared" si="1"/>
        <v>1</v>
      </c>
      <c r="O17" s="4">
        <f t="shared" si="2"/>
        <v>0.20618556701030927</v>
      </c>
      <c r="P17" s="1">
        <v>97</v>
      </c>
      <c r="Q17" s="1">
        <v>8</v>
      </c>
      <c r="R17" s="1">
        <v>20</v>
      </c>
      <c r="S17" s="1">
        <v>4</v>
      </c>
      <c r="T17" s="1">
        <v>11</v>
      </c>
      <c r="U17" s="1">
        <f t="shared" si="3"/>
        <v>15</v>
      </c>
      <c r="V17" s="1">
        <v>1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169</v>
      </c>
      <c r="B18" s="7"/>
      <c r="C18" s="7"/>
      <c r="D18" s="7"/>
      <c r="E18" s="7"/>
      <c r="F18" s="10"/>
      <c r="G18" s="14">
        <f t="shared" si="6"/>
        <v>0.26657458563535913</v>
      </c>
      <c r="H18" s="15">
        <f aca="true" t="shared" si="8" ref="H18:N18">SUM(H4:H17)</f>
        <v>2172</v>
      </c>
      <c r="I18" s="15">
        <f t="shared" si="8"/>
        <v>299</v>
      </c>
      <c r="J18" s="15">
        <f t="shared" si="8"/>
        <v>579</v>
      </c>
      <c r="K18" s="15">
        <f t="shared" si="8"/>
        <v>69</v>
      </c>
      <c r="L18" s="15">
        <f t="shared" si="8"/>
        <v>312</v>
      </c>
      <c r="M18" s="15">
        <f t="shared" si="8"/>
        <v>542</v>
      </c>
      <c r="N18" s="16">
        <f t="shared" si="8"/>
        <v>42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10</v>
      </c>
      <c r="B21" s="41">
        <v>2</v>
      </c>
      <c r="C21" s="40" t="s">
        <v>41</v>
      </c>
      <c r="D21" s="40">
        <v>1</v>
      </c>
      <c r="E21" s="40"/>
      <c r="F21" s="39" t="s">
        <v>92</v>
      </c>
      <c r="G21" s="12">
        <f aca="true" t="shared" si="9" ref="G21:G30">M21/K21*9</f>
        <v>4.0344827586206895</v>
      </c>
      <c r="H21" s="12">
        <f aca="true" t="shared" si="10" ref="H21:H30">(L21+N21)/K21</f>
        <v>1.1724137931034482</v>
      </c>
      <c r="I21" s="7">
        <f aca="true" t="shared" si="11" ref="I21:N29">Q21-Y21</f>
        <v>0</v>
      </c>
      <c r="J21" s="7">
        <f t="shared" si="11"/>
        <v>12</v>
      </c>
      <c r="K21" s="13">
        <f t="shared" si="11"/>
        <v>29</v>
      </c>
      <c r="L21" s="7">
        <f t="shared" si="11"/>
        <v>23</v>
      </c>
      <c r="M21" s="7">
        <f t="shared" si="11"/>
        <v>13</v>
      </c>
      <c r="N21" s="7">
        <f t="shared" si="11"/>
        <v>11</v>
      </c>
      <c r="O21" s="5">
        <f aca="true" t="shared" si="12" ref="O21:O28">U21/S21*9</f>
        <v>4.0344827586206895</v>
      </c>
      <c r="P21" s="5">
        <f aca="true" t="shared" si="13" ref="P21:P28">(T21+V21)/S21</f>
        <v>1.1724137931034482</v>
      </c>
      <c r="Q21" s="1">
        <v>0</v>
      </c>
      <c r="R21" s="1">
        <v>12</v>
      </c>
      <c r="S21" s="34">
        <v>29</v>
      </c>
      <c r="T21" s="1">
        <v>23</v>
      </c>
      <c r="U21" s="1">
        <v>13</v>
      </c>
      <c r="V21" s="1">
        <v>11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22</v>
      </c>
      <c r="B22" s="41">
        <v>2</v>
      </c>
      <c r="C22" s="40" t="s">
        <v>58</v>
      </c>
      <c r="D22" s="40">
        <v>2</v>
      </c>
      <c r="E22" s="40"/>
      <c r="F22" s="39" t="s">
        <v>93</v>
      </c>
      <c r="G22" s="12">
        <f t="shared" si="9"/>
        <v>4.13265306122449</v>
      </c>
      <c r="H22" s="12">
        <f t="shared" si="10"/>
        <v>1.2551020408163265</v>
      </c>
      <c r="I22" s="7">
        <f t="shared" si="11"/>
        <v>8</v>
      </c>
      <c r="J22" s="7">
        <f t="shared" si="11"/>
        <v>0</v>
      </c>
      <c r="K22" s="13">
        <f t="shared" si="11"/>
        <v>98</v>
      </c>
      <c r="L22" s="7">
        <f t="shared" si="11"/>
        <v>107</v>
      </c>
      <c r="M22" s="7">
        <f t="shared" si="11"/>
        <v>45</v>
      </c>
      <c r="N22" s="7">
        <f t="shared" si="11"/>
        <v>16</v>
      </c>
      <c r="O22" s="5">
        <f t="shared" si="12"/>
        <v>4.13265306122449</v>
      </c>
      <c r="P22" s="5">
        <f t="shared" si="13"/>
        <v>1.2551020408163265</v>
      </c>
      <c r="Q22" s="1">
        <v>8</v>
      </c>
      <c r="R22" s="1">
        <v>0</v>
      </c>
      <c r="S22" s="34">
        <v>98</v>
      </c>
      <c r="T22" s="1">
        <v>107</v>
      </c>
      <c r="U22" s="1">
        <v>45</v>
      </c>
      <c r="V22" s="1">
        <v>16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3</v>
      </c>
      <c r="C23" s="40" t="s">
        <v>43</v>
      </c>
      <c r="D23" s="40">
        <v>3</v>
      </c>
      <c r="E23" s="40"/>
      <c r="F23" s="39" t="s">
        <v>94</v>
      </c>
      <c r="G23" s="12">
        <f t="shared" si="9"/>
        <v>4.021276595744681</v>
      </c>
      <c r="H23" s="12">
        <f t="shared" si="10"/>
        <v>1.3787234042553191</v>
      </c>
      <c r="I23" s="7">
        <f t="shared" si="11"/>
        <v>5</v>
      </c>
      <c r="J23" s="7">
        <f t="shared" si="11"/>
        <v>0</v>
      </c>
      <c r="K23" s="13">
        <f t="shared" si="11"/>
        <v>78.33333333333333</v>
      </c>
      <c r="L23" s="7">
        <f t="shared" si="11"/>
        <v>73</v>
      </c>
      <c r="M23" s="7">
        <f t="shared" si="11"/>
        <v>35</v>
      </c>
      <c r="N23" s="7">
        <f t="shared" si="11"/>
        <v>35</v>
      </c>
      <c r="O23" s="5">
        <f t="shared" si="12"/>
        <v>4.021276595744681</v>
      </c>
      <c r="P23" s="5">
        <f t="shared" si="13"/>
        <v>1.3787234042553191</v>
      </c>
      <c r="Q23" s="1">
        <v>5</v>
      </c>
      <c r="R23" s="1">
        <v>0</v>
      </c>
      <c r="S23" s="34">
        <v>78.33333333333333</v>
      </c>
      <c r="T23" s="1">
        <v>73</v>
      </c>
      <c r="U23" s="1">
        <v>35</v>
      </c>
      <c r="V23" s="1">
        <v>35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15</v>
      </c>
      <c r="B24" s="41">
        <v>3</v>
      </c>
      <c r="C24" s="40" t="s">
        <v>43</v>
      </c>
      <c r="D24" s="40">
        <v>4</v>
      </c>
      <c r="E24" s="40"/>
      <c r="F24" s="39" t="s">
        <v>95</v>
      </c>
      <c r="G24" s="12">
        <f t="shared" si="9"/>
        <v>3.5064935064935066</v>
      </c>
      <c r="H24" s="12">
        <f t="shared" si="10"/>
        <v>1.2337662337662338</v>
      </c>
      <c r="I24" s="7">
        <f t="shared" si="11"/>
        <v>4</v>
      </c>
      <c r="J24" s="7">
        <f t="shared" si="11"/>
        <v>0</v>
      </c>
      <c r="K24" s="13">
        <f t="shared" si="11"/>
        <v>77</v>
      </c>
      <c r="L24" s="7">
        <f t="shared" si="11"/>
        <v>74</v>
      </c>
      <c r="M24" s="7">
        <f t="shared" si="11"/>
        <v>30</v>
      </c>
      <c r="N24" s="7">
        <f t="shared" si="11"/>
        <v>21</v>
      </c>
      <c r="O24" s="5">
        <f t="shared" si="12"/>
        <v>3.5064935064935066</v>
      </c>
      <c r="P24" s="5">
        <f t="shared" si="13"/>
        <v>1.2337662337662338</v>
      </c>
      <c r="Q24" s="1">
        <v>4</v>
      </c>
      <c r="R24" s="1">
        <v>0</v>
      </c>
      <c r="S24" s="34">
        <v>77</v>
      </c>
      <c r="T24" s="1">
        <v>74</v>
      </c>
      <c r="U24" s="1">
        <v>30</v>
      </c>
      <c r="V24" s="1">
        <v>21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51</v>
      </c>
      <c r="D25" s="40">
        <v>5</v>
      </c>
      <c r="E25" s="40"/>
      <c r="F25" s="39" t="s">
        <v>96</v>
      </c>
      <c r="G25" s="12">
        <f t="shared" si="9"/>
        <v>5.351351351351352</v>
      </c>
      <c r="H25" s="12">
        <f t="shared" si="10"/>
        <v>1.1756756756756757</v>
      </c>
      <c r="I25" s="7">
        <f t="shared" si="11"/>
        <v>1</v>
      </c>
      <c r="J25" s="7">
        <f t="shared" si="11"/>
        <v>0</v>
      </c>
      <c r="K25" s="13">
        <f t="shared" si="11"/>
        <v>74</v>
      </c>
      <c r="L25" s="7">
        <f t="shared" si="11"/>
        <v>71</v>
      </c>
      <c r="M25" s="7">
        <f t="shared" si="11"/>
        <v>44</v>
      </c>
      <c r="N25" s="7">
        <f t="shared" si="11"/>
        <v>16</v>
      </c>
      <c r="O25" s="5">
        <f t="shared" si="12"/>
        <v>5.351351351351352</v>
      </c>
      <c r="P25" s="5">
        <f t="shared" si="13"/>
        <v>1.1756756756756757</v>
      </c>
      <c r="Q25" s="1">
        <v>1</v>
      </c>
      <c r="R25" s="1">
        <v>0</v>
      </c>
      <c r="S25" s="34">
        <v>74</v>
      </c>
      <c r="T25" s="1">
        <v>71</v>
      </c>
      <c r="U25" s="1">
        <v>44</v>
      </c>
      <c r="V25" s="1">
        <v>16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39</v>
      </c>
      <c r="D26" s="40">
        <v>6</v>
      </c>
      <c r="E26" s="40"/>
      <c r="F26" s="39" t="s">
        <v>97</v>
      </c>
      <c r="G26" s="12">
        <f t="shared" si="9"/>
        <v>4.636363636363637</v>
      </c>
      <c r="H26" s="12">
        <f t="shared" si="10"/>
        <v>1.2121212121212122</v>
      </c>
      <c r="I26" s="7">
        <f t="shared" si="11"/>
        <v>0</v>
      </c>
      <c r="J26" s="7">
        <f t="shared" si="11"/>
        <v>0</v>
      </c>
      <c r="K26" s="13">
        <f t="shared" si="11"/>
        <v>33</v>
      </c>
      <c r="L26" s="7">
        <f t="shared" si="11"/>
        <v>28</v>
      </c>
      <c r="M26" s="7">
        <f t="shared" si="11"/>
        <v>17</v>
      </c>
      <c r="N26" s="7">
        <f t="shared" si="11"/>
        <v>12</v>
      </c>
      <c r="O26" s="5">
        <f t="shared" si="12"/>
        <v>4.636363636363637</v>
      </c>
      <c r="P26" s="5">
        <f t="shared" si="13"/>
        <v>1.2121212121212122</v>
      </c>
      <c r="Q26" s="1">
        <v>0</v>
      </c>
      <c r="R26" s="1">
        <v>0</v>
      </c>
      <c r="S26" s="34">
        <v>33</v>
      </c>
      <c r="T26" s="1">
        <v>28</v>
      </c>
      <c r="U26" s="1">
        <v>17</v>
      </c>
      <c r="V26" s="1">
        <v>12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4</v>
      </c>
      <c r="B27" s="41">
        <v>3</v>
      </c>
      <c r="C27" s="40" t="s">
        <v>42</v>
      </c>
      <c r="D27" s="40">
        <v>7</v>
      </c>
      <c r="E27" s="40"/>
      <c r="F27" s="39" t="s">
        <v>98</v>
      </c>
      <c r="G27" s="12">
        <f t="shared" si="9"/>
        <v>12.461538461538463</v>
      </c>
      <c r="H27" s="12">
        <f t="shared" si="10"/>
        <v>3.230769230769231</v>
      </c>
      <c r="I27" s="7">
        <f t="shared" si="11"/>
        <v>0</v>
      </c>
      <c r="J27" s="7">
        <f t="shared" si="11"/>
        <v>0</v>
      </c>
      <c r="K27" s="13">
        <f t="shared" si="11"/>
        <v>4.333333333333333</v>
      </c>
      <c r="L27" s="7">
        <f t="shared" si="11"/>
        <v>11</v>
      </c>
      <c r="M27" s="7">
        <f t="shared" si="11"/>
        <v>6</v>
      </c>
      <c r="N27" s="7">
        <f t="shared" si="11"/>
        <v>3</v>
      </c>
      <c r="O27" s="5">
        <f t="shared" si="12"/>
        <v>12.461538461538463</v>
      </c>
      <c r="P27" s="5">
        <f t="shared" si="13"/>
        <v>3.230769230769231</v>
      </c>
      <c r="Q27" s="1">
        <v>0</v>
      </c>
      <c r="R27" s="1">
        <v>0</v>
      </c>
      <c r="S27" s="34">
        <v>4.333333333333333</v>
      </c>
      <c r="T27" s="1">
        <v>11</v>
      </c>
      <c r="U27" s="1">
        <v>6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58</v>
      </c>
      <c r="D28" s="40">
        <v>8</v>
      </c>
      <c r="E28" s="40"/>
      <c r="F28" s="39" t="s">
        <v>99</v>
      </c>
      <c r="G28" s="12">
        <f t="shared" si="9"/>
        <v>5.955882352941177</v>
      </c>
      <c r="H28" s="12">
        <f t="shared" si="10"/>
        <v>1.5735294117647058</v>
      </c>
      <c r="I28" s="7">
        <f t="shared" si="11"/>
        <v>4</v>
      </c>
      <c r="J28" s="7">
        <f t="shared" si="11"/>
        <v>0</v>
      </c>
      <c r="K28" s="13">
        <f t="shared" si="11"/>
        <v>68</v>
      </c>
      <c r="L28" s="7">
        <f t="shared" si="11"/>
        <v>92</v>
      </c>
      <c r="M28" s="7">
        <f t="shared" si="11"/>
        <v>45</v>
      </c>
      <c r="N28" s="7">
        <f t="shared" si="11"/>
        <v>15</v>
      </c>
      <c r="O28" s="5">
        <f t="shared" si="12"/>
        <v>5.955882352941177</v>
      </c>
      <c r="P28" s="5">
        <f t="shared" si="13"/>
        <v>1.5735294117647058</v>
      </c>
      <c r="Q28" s="1">
        <v>4</v>
      </c>
      <c r="R28" s="1">
        <v>0</v>
      </c>
      <c r="S28" s="34">
        <v>68</v>
      </c>
      <c r="T28" s="1">
        <v>92</v>
      </c>
      <c r="U28" s="1">
        <v>45</v>
      </c>
      <c r="V28" s="1">
        <v>15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52</v>
      </c>
      <c r="D29" s="40">
        <v>9</v>
      </c>
      <c r="E29" s="40"/>
      <c r="F29" s="39" t="s">
        <v>100</v>
      </c>
      <c r="G29" s="12" t="e">
        <f t="shared" si="9"/>
        <v>#DIV/0!</v>
      </c>
      <c r="H29" s="12" t="e">
        <f t="shared" si="10"/>
        <v>#DIV/0!</v>
      </c>
      <c r="I29" s="7">
        <f t="shared" si="11"/>
        <v>0</v>
      </c>
      <c r="J29" s="7">
        <f t="shared" si="11"/>
        <v>0</v>
      </c>
      <c r="K29" s="13">
        <f t="shared" si="11"/>
        <v>0</v>
      </c>
      <c r="L29" s="7">
        <f t="shared" si="11"/>
        <v>0</v>
      </c>
      <c r="M29" s="7">
        <f t="shared" si="11"/>
        <v>0</v>
      </c>
      <c r="N29" s="7">
        <f t="shared" si="11"/>
        <v>0</v>
      </c>
      <c r="O29" s="5" t="e">
        <f>U29/S29*9</f>
        <v>#DIV/0!</v>
      </c>
      <c r="P29" s="5" t="e">
        <f>(T29+V29)/S29</f>
        <v>#DIV/0!</v>
      </c>
      <c r="Q29" s="1">
        <v>0</v>
      </c>
      <c r="R29" s="1">
        <v>0</v>
      </c>
      <c r="S29" s="34">
        <v>0</v>
      </c>
      <c r="T29" s="1">
        <v>0</v>
      </c>
      <c r="U29" s="1">
        <v>0</v>
      </c>
      <c r="V29" s="1">
        <v>0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4.581227436823105</v>
      </c>
      <c r="H30" s="18">
        <f t="shared" si="10"/>
        <v>1.3169675090252708</v>
      </c>
      <c r="I30" s="15">
        <f aca="true" t="shared" si="16" ref="I30:N30">SUM(I21:I29)</f>
        <v>22</v>
      </c>
      <c r="J30" s="15">
        <f t="shared" si="16"/>
        <v>12</v>
      </c>
      <c r="K30" s="19">
        <f t="shared" si="16"/>
        <v>461.66666666666663</v>
      </c>
      <c r="L30" s="15">
        <f t="shared" si="16"/>
        <v>479</v>
      </c>
      <c r="M30" s="15">
        <f t="shared" si="16"/>
        <v>235</v>
      </c>
      <c r="N30" s="16">
        <f t="shared" si="16"/>
        <v>129</v>
      </c>
    </row>
    <row r="31" spans="1:14" ht="15">
      <c r="A31" s="7">
        <f>A18+A30</f>
        <v>257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2</v>
      </c>
      <c r="C36" s="40" t="s">
        <v>51</v>
      </c>
      <c r="D36" s="40" t="s">
        <v>18</v>
      </c>
      <c r="E36" s="40"/>
      <c r="F36" s="39" t="s">
        <v>101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16</v>
      </c>
      <c r="E37" s="40"/>
      <c r="F37" s="39" t="s">
        <v>102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41</v>
      </c>
      <c r="D38" s="40" t="s">
        <v>45</v>
      </c>
      <c r="E38" s="40"/>
      <c r="F38" s="39" t="s">
        <v>103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39</v>
      </c>
      <c r="D39" s="40" t="s">
        <v>45</v>
      </c>
      <c r="E39" s="40"/>
      <c r="F39" s="39" t="s">
        <v>104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19</v>
      </c>
      <c r="E40" s="40"/>
      <c r="F40" s="39" t="s">
        <v>105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106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58</v>
      </c>
      <c r="D42" s="40" t="s">
        <v>45</v>
      </c>
      <c r="E42" s="40"/>
      <c r="F42" s="39" t="s">
        <v>107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 t="s">
        <v>19</v>
      </c>
      <c r="E43" s="40"/>
      <c r="F43" s="39" t="s">
        <v>108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58</v>
      </c>
      <c r="D44" s="40" t="s">
        <v>19</v>
      </c>
      <c r="E44" s="40"/>
      <c r="F44" s="39" t="s">
        <v>109</v>
      </c>
      <c r="G44" s="7">
        <v>9</v>
      </c>
    </row>
    <row r="45" spans="1:7" ht="15">
      <c r="A45" s="40"/>
      <c r="B45" s="41">
        <v>3</v>
      </c>
      <c r="C45" s="40" t="s">
        <v>39</v>
      </c>
      <c r="D45" s="40" t="s">
        <v>45</v>
      </c>
      <c r="E45" s="40"/>
      <c r="F45" s="39" t="s">
        <v>110</v>
      </c>
      <c r="G45" s="7">
        <v>10</v>
      </c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111</v>
      </c>
      <c r="G46" s="7">
        <v>11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112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19</v>
      </c>
      <c r="E48" s="40"/>
      <c r="F48" s="39" t="s">
        <v>113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45</v>
      </c>
      <c r="E49" s="40"/>
      <c r="F49" s="39" t="s">
        <v>114</v>
      </c>
      <c r="G49" s="7">
        <v>14</v>
      </c>
    </row>
    <row r="50" spans="1:7" ht="15">
      <c r="A50" s="40"/>
      <c r="B50" s="41">
        <v>3</v>
      </c>
      <c r="C50" s="40" t="s">
        <v>39</v>
      </c>
      <c r="D50" s="40" t="s">
        <v>45</v>
      </c>
      <c r="E50" s="40"/>
      <c r="F50" s="39" t="s">
        <v>115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55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116</v>
      </c>
      <c r="G4" s="11">
        <f>J4/H4</f>
        <v>0.3643410852713178</v>
      </c>
      <c r="H4" s="7">
        <f aca="true" t="shared" si="0" ref="H4:L16">P4-X4</f>
        <v>129</v>
      </c>
      <c r="I4" s="7">
        <f t="shared" si="0"/>
        <v>22</v>
      </c>
      <c r="J4" s="7">
        <f t="shared" si="0"/>
        <v>47</v>
      </c>
      <c r="K4" s="7">
        <f t="shared" si="0"/>
        <v>6</v>
      </c>
      <c r="L4" s="7">
        <f t="shared" si="0"/>
        <v>23</v>
      </c>
      <c r="M4" s="7">
        <f>I4+L4-K4</f>
        <v>39</v>
      </c>
      <c r="N4" s="7">
        <f aca="true" t="shared" si="1" ref="N4:N16">V4-AD4</f>
        <v>0</v>
      </c>
      <c r="O4" s="4">
        <f aca="true" t="shared" si="2" ref="O4:O16">R4/P4</f>
        <v>0.3643410852713178</v>
      </c>
      <c r="P4" s="1">
        <v>129</v>
      </c>
      <c r="Q4" s="1">
        <v>22</v>
      </c>
      <c r="R4" s="1">
        <v>47</v>
      </c>
      <c r="S4" s="1">
        <v>6</v>
      </c>
      <c r="T4" s="1">
        <v>23</v>
      </c>
      <c r="U4" s="1">
        <f aca="true" t="shared" si="3" ref="U4:U16">Q4+T4-S4</f>
        <v>39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117</v>
      </c>
      <c r="G5" s="11">
        <f aca="true" t="shared" si="6" ref="G5:G20">J5/H5</f>
        <v>0.25316455696202533</v>
      </c>
      <c r="H5" s="7">
        <f t="shared" si="0"/>
        <v>79</v>
      </c>
      <c r="I5" s="7">
        <f t="shared" si="0"/>
        <v>12</v>
      </c>
      <c r="J5" s="7">
        <f t="shared" si="0"/>
        <v>20</v>
      </c>
      <c r="K5" s="7">
        <f t="shared" si="0"/>
        <v>2</v>
      </c>
      <c r="L5" s="7">
        <f t="shared" si="0"/>
        <v>9</v>
      </c>
      <c r="M5" s="7">
        <f aca="true" t="shared" si="7" ref="M5:M16">I5+L5-K5</f>
        <v>19</v>
      </c>
      <c r="N5" s="7">
        <f t="shared" si="1"/>
        <v>0</v>
      </c>
      <c r="O5" s="4">
        <f t="shared" si="2"/>
        <v>0.25316455696202533</v>
      </c>
      <c r="P5" s="1">
        <v>79</v>
      </c>
      <c r="Q5" s="1">
        <v>12</v>
      </c>
      <c r="R5" s="1">
        <v>20</v>
      </c>
      <c r="S5" s="1">
        <v>2</v>
      </c>
      <c r="T5" s="1">
        <v>9</v>
      </c>
      <c r="U5" s="1">
        <f t="shared" si="3"/>
        <v>19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365</v>
      </c>
      <c r="B6" s="41">
        <v>2</v>
      </c>
      <c r="C6" s="40" t="s">
        <v>40</v>
      </c>
      <c r="D6" s="40" t="s">
        <v>15</v>
      </c>
      <c r="E6" s="40"/>
      <c r="F6" s="39" t="s">
        <v>143</v>
      </c>
      <c r="G6" s="11">
        <f t="shared" si="6"/>
        <v>0.2261904761904762</v>
      </c>
      <c r="H6" s="7">
        <f t="shared" si="0"/>
        <v>168</v>
      </c>
      <c r="I6" s="7">
        <f t="shared" si="0"/>
        <v>17</v>
      </c>
      <c r="J6" s="7">
        <f t="shared" si="0"/>
        <v>38</v>
      </c>
      <c r="K6" s="7">
        <f t="shared" si="0"/>
        <v>5</v>
      </c>
      <c r="L6" s="7">
        <f t="shared" si="0"/>
        <v>23</v>
      </c>
      <c r="M6" s="7">
        <f t="shared" si="7"/>
        <v>35</v>
      </c>
      <c r="N6" s="7">
        <f t="shared" si="1"/>
        <v>0</v>
      </c>
      <c r="O6" s="4">
        <f t="shared" si="2"/>
        <v>0.2261904761904762</v>
      </c>
      <c r="P6" s="1">
        <v>168</v>
      </c>
      <c r="Q6" s="1">
        <v>17</v>
      </c>
      <c r="R6" s="1">
        <v>38</v>
      </c>
      <c r="S6" s="1">
        <v>5</v>
      </c>
      <c r="T6" s="1">
        <v>23</v>
      </c>
      <c r="U6" s="1">
        <f t="shared" si="3"/>
        <v>35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28</v>
      </c>
      <c r="B7" s="41">
        <v>2</v>
      </c>
      <c r="C7" s="40" t="s">
        <v>44</v>
      </c>
      <c r="D7" s="40" t="s">
        <v>17</v>
      </c>
      <c r="E7" s="40"/>
      <c r="F7" s="39" t="s">
        <v>119</v>
      </c>
      <c r="G7" s="11">
        <f t="shared" si="6"/>
        <v>0.3024390243902439</v>
      </c>
      <c r="H7" s="7">
        <f t="shared" si="0"/>
        <v>205</v>
      </c>
      <c r="I7" s="7">
        <f t="shared" si="0"/>
        <v>41</v>
      </c>
      <c r="J7" s="7">
        <f t="shared" si="0"/>
        <v>62</v>
      </c>
      <c r="K7" s="7">
        <f t="shared" si="0"/>
        <v>14</v>
      </c>
      <c r="L7" s="7">
        <f t="shared" si="0"/>
        <v>43</v>
      </c>
      <c r="M7" s="7">
        <f t="shared" si="7"/>
        <v>70</v>
      </c>
      <c r="N7" s="7">
        <f t="shared" si="1"/>
        <v>7</v>
      </c>
      <c r="O7" s="4">
        <f t="shared" si="2"/>
        <v>0.3024390243902439</v>
      </c>
      <c r="P7" s="1">
        <v>205</v>
      </c>
      <c r="Q7" s="1">
        <v>41</v>
      </c>
      <c r="R7" s="1">
        <v>62</v>
      </c>
      <c r="S7" s="1">
        <v>14</v>
      </c>
      <c r="T7" s="1">
        <v>43</v>
      </c>
      <c r="U7" s="1">
        <f t="shared" si="3"/>
        <v>70</v>
      </c>
      <c r="V7" s="1">
        <v>7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120</v>
      </c>
      <c r="G8" s="11">
        <f t="shared" si="6"/>
        <v>0.27467811158798283</v>
      </c>
      <c r="H8" s="7">
        <f t="shared" si="0"/>
        <v>233</v>
      </c>
      <c r="I8" s="7">
        <f t="shared" si="0"/>
        <v>36</v>
      </c>
      <c r="J8" s="7">
        <f t="shared" si="0"/>
        <v>64</v>
      </c>
      <c r="K8" s="7">
        <f t="shared" si="0"/>
        <v>10</v>
      </c>
      <c r="L8" s="7">
        <f t="shared" si="0"/>
        <v>41</v>
      </c>
      <c r="M8" s="7">
        <f t="shared" si="7"/>
        <v>67</v>
      </c>
      <c r="N8" s="7">
        <f t="shared" si="1"/>
        <v>0</v>
      </c>
      <c r="O8" s="4">
        <f t="shared" si="2"/>
        <v>0.27467811158798283</v>
      </c>
      <c r="P8" s="1">
        <v>233</v>
      </c>
      <c r="Q8" s="1">
        <v>36</v>
      </c>
      <c r="R8" s="1">
        <v>64</v>
      </c>
      <c r="S8" s="1">
        <v>10</v>
      </c>
      <c r="T8" s="1">
        <v>41</v>
      </c>
      <c r="U8" s="1">
        <f t="shared" si="3"/>
        <v>67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121</v>
      </c>
      <c r="G9" s="11">
        <f>J9/H9</f>
        <v>0.26666666666666666</v>
      </c>
      <c r="H9" s="7">
        <f t="shared" si="0"/>
        <v>45</v>
      </c>
      <c r="I9" s="7">
        <f t="shared" si="0"/>
        <v>8</v>
      </c>
      <c r="J9" s="7">
        <f t="shared" si="0"/>
        <v>12</v>
      </c>
      <c r="K9" s="7">
        <f t="shared" si="0"/>
        <v>0</v>
      </c>
      <c r="L9" s="7">
        <f t="shared" si="0"/>
        <v>2</v>
      </c>
      <c r="M9" s="7">
        <f>I9+L9-K9</f>
        <v>10</v>
      </c>
      <c r="N9" s="7">
        <f t="shared" si="1"/>
        <v>8</v>
      </c>
      <c r="O9" s="4">
        <f t="shared" si="2"/>
        <v>0.26666666666666666</v>
      </c>
      <c r="P9" s="1">
        <v>45</v>
      </c>
      <c r="Q9" s="1">
        <v>8</v>
      </c>
      <c r="R9" s="1">
        <v>12</v>
      </c>
      <c r="S9" s="1">
        <v>0</v>
      </c>
      <c r="T9" s="1">
        <v>2</v>
      </c>
      <c r="U9" s="1">
        <f t="shared" si="3"/>
        <v>10</v>
      </c>
      <c r="V9" s="1">
        <v>8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122</v>
      </c>
      <c r="F10" s="39" t="s">
        <v>123</v>
      </c>
      <c r="G10" s="11">
        <f>J10/H10</f>
        <v>0.3010752688172043</v>
      </c>
      <c r="H10" s="7">
        <f t="shared" si="0"/>
        <v>186</v>
      </c>
      <c r="I10" s="7">
        <f t="shared" si="0"/>
        <v>30</v>
      </c>
      <c r="J10" s="7">
        <f t="shared" si="0"/>
        <v>56</v>
      </c>
      <c r="K10" s="7">
        <f t="shared" si="0"/>
        <v>3</v>
      </c>
      <c r="L10" s="7">
        <f t="shared" si="0"/>
        <v>24</v>
      </c>
      <c r="M10" s="7">
        <f>I10+L10-K10</f>
        <v>51</v>
      </c>
      <c r="N10" s="7">
        <f t="shared" si="1"/>
        <v>7</v>
      </c>
      <c r="O10" s="4">
        <f t="shared" si="2"/>
        <v>0.3010752688172043</v>
      </c>
      <c r="P10" s="1">
        <v>186</v>
      </c>
      <c r="Q10" s="1">
        <v>30</v>
      </c>
      <c r="R10" s="1">
        <v>56</v>
      </c>
      <c r="S10" s="1">
        <v>3</v>
      </c>
      <c r="T10" s="1">
        <v>24</v>
      </c>
      <c r="U10" s="1">
        <f t="shared" si="3"/>
        <v>51</v>
      </c>
      <c r="V10" s="1">
        <v>7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124</v>
      </c>
      <c r="G11" s="11">
        <f t="shared" si="6"/>
        <v>0.23952095808383234</v>
      </c>
      <c r="H11" s="7">
        <f t="shared" si="0"/>
        <v>167</v>
      </c>
      <c r="I11" s="7">
        <f t="shared" si="0"/>
        <v>14</v>
      </c>
      <c r="J11" s="7">
        <f t="shared" si="0"/>
        <v>40</v>
      </c>
      <c r="K11" s="7">
        <f t="shared" si="0"/>
        <v>0</v>
      </c>
      <c r="L11" s="7">
        <f t="shared" si="0"/>
        <v>5</v>
      </c>
      <c r="M11" s="7">
        <f t="shared" si="7"/>
        <v>19</v>
      </c>
      <c r="N11" s="7">
        <f t="shared" si="1"/>
        <v>1</v>
      </c>
      <c r="O11" s="4">
        <f t="shared" si="2"/>
        <v>0.23952095808383234</v>
      </c>
      <c r="P11" s="1">
        <v>167</v>
      </c>
      <c r="Q11" s="1">
        <v>14</v>
      </c>
      <c r="R11" s="1">
        <v>40</v>
      </c>
      <c r="S11" s="1">
        <v>0</v>
      </c>
      <c r="T11" s="1">
        <v>5</v>
      </c>
      <c r="U11" s="1">
        <f t="shared" si="3"/>
        <v>19</v>
      </c>
      <c r="V11" s="1">
        <v>1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41</v>
      </c>
      <c r="D12" s="40" t="s">
        <v>19</v>
      </c>
      <c r="E12" s="40"/>
      <c r="F12" s="39" t="s">
        <v>125</v>
      </c>
      <c r="G12" s="11">
        <f t="shared" si="6"/>
        <v>0.1935483870967742</v>
      </c>
      <c r="H12" s="7">
        <f t="shared" si="0"/>
        <v>93</v>
      </c>
      <c r="I12" s="7">
        <f t="shared" si="0"/>
        <v>8</v>
      </c>
      <c r="J12" s="7">
        <f t="shared" si="0"/>
        <v>18</v>
      </c>
      <c r="K12" s="7">
        <f t="shared" si="0"/>
        <v>5</v>
      </c>
      <c r="L12" s="7">
        <f t="shared" si="0"/>
        <v>14</v>
      </c>
      <c r="M12" s="7">
        <f t="shared" si="7"/>
        <v>17</v>
      </c>
      <c r="N12" s="7">
        <f t="shared" si="1"/>
        <v>0</v>
      </c>
      <c r="O12" s="4">
        <f t="shared" si="2"/>
        <v>0.1935483870967742</v>
      </c>
      <c r="P12" s="1">
        <v>93</v>
      </c>
      <c r="Q12" s="1">
        <v>8</v>
      </c>
      <c r="R12" s="1">
        <v>18</v>
      </c>
      <c r="S12" s="1">
        <v>5</v>
      </c>
      <c r="T12" s="1">
        <v>14</v>
      </c>
      <c r="U12" s="1">
        <f t="shared" si="3"/>
        <v>17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27</v>
      </c>
      <c r="B13" s="41">
        <v>3</v>
      </c>
      <c r="C13" s="40" t="s">
        <v>40</v>
      </c>
      <c r="D13" s="40" t="s">
        <v>19</v>
      </c>
      <c r="E13" s="40"/>
      <c r="F13" s="39" t="s">
        <v>126</v>
      </c>
      <c r="G13" s="11">
        <f t="shared" si="6"/>
        <v>0.30952380952380953</v>
      </c>
      <c r="H13" s="7">
        <f t="shared" si="0"/>
        <v>126</v>
      </c>
      <c r="I13" s="7">
        <f t="shared" si="0"/>
        <v>27</v>
      </c>
      <c r="J13" s="7">
        <f t="shared" si="0"/>
        <v>39</v>
      </c>
      <c r="K13" s="7">
        <f t="shared" si="0"/>
        <v>10</v>
      </c>
      <c r="L13" s="7">
        <f t="shared" si="0"/>
        <v>24</v>
      </c>
      <c r="M13" s="7">
        <f t="shared" si="7"/>
        <v>41</v>
      </c>
      <c r="N13" s="7">
        <f t="shared" si="1"/>
        <v>11</v>
      </c>
      <c r="O13" s="4">
        <f t="shared" si="2"/>
        <v>0.2802547770700637</v>
      </c>
      <c r="P13" s="1">
        <v>157</v>
      </c>
      <c r="Q13" s="1">
        <v>30</v>
      </c>
      <c r="R13" s="1">
        <v>44</v>
      </c>
      <c r="S13" s="1">
        <v>11</v>
      </c>
      <c r="T13" s="1">
        <v>28</v>
      </c>
      <c r="U13" s="1">
        <f t="shared" si="3"/>
        <v>47</v>
      </c>
      <c r="V13" s="1">
        <v>12</v>
      </c>
      <c r="W13" s="4">
        <f t="shared" si="4"/>
        <v>0.16129032258064516</v>
      </c>
      <c r="X13" s="1">
        <v>31</v>
      </c>
      <c r="Y13" s="1">
        <v>3</v>
      </c>
      <c r="Z13" s="1">
        <v>5</v>
      </c>
      <c r="AA13" s="1">
        <v>1</v>
      </c>
      <c r="AB13" s="1">
        <v>4</v>
      </c>
      <c r="AC13" s="1">
        <f t="shared" si="5"/>
        <v>6</v>
      </c>
      <c r="AD13" s="1">
        <v>1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127</v>
      </c>
      <c r="G14" s="11">
        <f t="shared" si="6"/>
        <v>0.3076923076923077</v>
      </c>
      <c r="H14" s="7">
        <f t="shared" si="0"/>
        <v>182</v>
      </c>
      <c r="I14" s="7">
        <f t="shared" si="0"/>
        <v>31</v>
      </c>
      <c r="J14" s="7">
        <f t="shared" si="0"/>
        <v>56</v>
      </c>
      <c r="K14" s="7">
        <f t="shared" si="0"/>
        <v>10</v>
      </c>
      <c r="L14" s="7">
        <f t="shared" si="0"/>
        <v>41</v>
      </c>
      <c r="M14" s="7">
        <f t="shared" si="7"/>
        <v>62</v>
      </c>
      <c r="N14" s="7">
        <f t="shared" si="1"/>
        <v>1</v>
      </c>
      <c r="O14" s="4">
        <f t="shared" si="2"/>
        <v>0.3076923076923077</v>
      </c>
      <c r="P14" s="1">
        <v>182</v>
      </c>
      <c r="Q14" s="1">
        <v>31</v>
      </c>
      <c r="R14" s="1">
        <v>56</v>
      </c>
      <c r="S14" s="1">
        <v>10</v>
      </c>
      <c r="T14" s="1">
        <v>41</v>
      </c>
      <c r="U14" s="1">
        <f t="shared" si="3"/>
        <v>62</v>
      </c>
      <c r="V14" s="1">
        <v>1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128</v>
      </c>
      <c r="G15" s="11">
        <f>J15/H15</f>
        <v>0.329004329004329</v>
      </c>
      <c r="H15" s="7">
        <f t="shared" si="0"/>
        <v>231</v>
      </c>
      <c r="I15" s="7">
        <f t="shared" si="0"/>
        <v>46</v>
      </c>
      <c r="J15" s="7">
        <f t="shared" si="0"/>
        <v>76</v>
      </c>
      <c r="K15" s="7">
        <f t="shared" si="0"/>
        <v>5</v>
      </c>
      <c r="L15" s="7">
        <f t="shared" si="0"/>
        <v>35</v>
      </c>
      <c r="M15" s="7">
        <f>I15+L15-K15</f>
        <v>76</v>
      </c>
      <c r="N15" s="7">
        <f t="shared" si="1"/>
        <v>1</v>
      </c>
      <c r="O15" s="4">
        <f t="shared" si="2"/>
        <v>0.329004329004329</v>
      </c>
      <c r="P15" s="1">
        <v>231</v>
      </c>
      <c r="Q15" s="1">
        <v>46</v>
      </c>
      <c r="R15" s="1">
        <v>76</v>
      </c>
      <c r="S15" s="1">
        <v>5</v>
      </c>
      <c r="T15" s="1">
        <v>35</v>
      </c>
      <c r="U15" s="1">
        <f t="shared" si="3"/>
        <v>76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58</v>
      </c>
      <c r="D16" s="40" t="s">
        <v>19</v>
      </c>
      <c r="E16" s="40"/>
      <c r="F16" s="39" t="s">
        <v>129</v>
      </c>
      <c r="G16" s="11">
        <f t="shared" si="6"/>
        <v>0.2222222222222222</v>
      </c>
      <c r="H16" s="7">
        <f t="shared" si="0"/>
        <v>36</v>
      </c>
      <c r="I16" s="7">
        <f t="shared" si="0"/>
        <v>6</v>
      </c>
      <c r="J16" s="7">
        <f t="shared" si="0"/>
        <v>8</v>
      </c>
      <c r="K16" s="7">
        <f t="shared" si="0"/>
        <v>2</v>
      </c>
      <c r="L16" s="7">
        <f t="shared" si="0"/>
        <v>8</v>
      </c>
      <c r="M16" s="7">
        <f t="shared" si="7"/>
        <v>12</v>
      </c>
      <c r="N16" s="7">
        <f t="shared" si="1"/>
        <v>0</v>
      </c>
      <c r="O16" s="4">
        <f t="shared" si="2"/>
        <v>0.2222222222222222</v>
      </c>
      <c r="P16" s="1">
        <v>36</v>
      </c>
      <c r="Q16" s="1">
        <v>6</v>
      </c>
      <c r="R16" s="1">
        <v>8</v>
      </c>
      <c r="S16" s="1">
        <v>2</v>
      </c>
      <c r="T16" s="1">
        <v>8</v>
      </c>
      <c r="U16" s="1">
        <f t="shared" si="3"/>
        <v>12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365</v>
      </c>
      <c r="B17" s="41">
        <v>3</v>
      </c>
      <c r="C17" s="40" t="s">
        <v>42</v>
      </c>
      <c r="D17" s="40" t="s">
        <v>20</v>
      </c>
      <c r="E17" s="40" t="s">
        <v>17</v>
      </c>
      <c r="F17" s="39" t="s">
        <v>145</v>
      </c>
      <c r="G17" s="11">
        <f>J17/H17</f>
        <v>0.2653061224489796</v>
      </c>
      <c r="H17" s="7">
        <f aca="true" t="shared" si="8" ref="H17:L18">P17-X17</f>
        <v>49</v>
      </c>
      <c r="I17" s="7">
        <f t="shared" si="8"/>
        <v>7</v>
      </c>
      <c r="J17" s="7">
        <f t="shared" si="8"/>
        <v>13</v>
      </c>
      <c r="K17" s="7">
        <f t="shared" si="8"/>
        <v>1</v>
      </c>
      <c r="L17" s="7">
        <f t="shared" si="8"/>
        <v>3</v>
      </c>
      <c r="M17" s="7">
        <f>I17+L17-K17</f>
        <v>9</v>
      </c>
      <c r="N17" s="7">
        <f>V17-AD17</f>
        <v>0</v>
      </c>
      <c r="O17" s="4">
        <f>R17/P17</f>
        <v>0.3546511627906977</v>
      </c>
      <c r="P17" s="1">
        <v>172</v>
      </c>
      <c r="Q17" s="1">
        <v>28</v>
      </c>
      <c r="R17" s="1">
        <v>61</v>
      </c>
      <c r="S17" s="1">
        <v>4</v>
      </c>
      <c r="T17" s="1">
        <v>24</v>
      </c>
      <c r="U17" s="1">
        <f>Q17+T17-S17</f>
        <v>48</v>
      </c>
      <c r="V17" s="1">
        <v>1</v>
      </c>
      <c r="W17" s="4">
        <f>Z17/X17</f>
        <v>0.3902439024390244</v>
      </c>
      <c r="X17" s="1">
        <v>123</v>
      </c>
      <c r="Y17" s="1">
        <v>21</v>
      </c>
      <c r="Z17" s="1">
        <v>48</v>
      </c>
      <c r="AA17" s="1">
        <v>3</v>
      </c>
      <c r="AB17" s="1">
        <v>21</v>
      </c>
      <c r="AC17" s="1">
        <f>Y17+AB17-AA17</f>
        <v>39</v>
      </c>
      <c r="AD17" s="1">
        <v>1</v>
      </c>
    </row>
    <row r="18" spans="1:30" s="48" customFormat="1" ht="15">
      <c r="A18" s="42" t="s">
        <v>364</v>
      </c>
      <c r="B18" s="43">
        <v>3</v>
      </c>
      <c r="C18" s="42" t="s">
        <v>64</v>
      </c>
      <c r="D18" s="42" t="s">
        <v>20</v>
      </c>
      <c r="E18" s="42"/>
      <c r="F18" s="44" t="s">
        <v>130</v>
      </c>
      <c r="G18" s="50">
        <f>J18/H18</f>
        <v>0.3125</v>
      </c>
      <c r="H18" s="42">
        <f t="shared" si="8"/>
        <v>96</v>
      </c>
      <c r="I18" s="42">
        <f t="shared" si="8"/>
        <v>11</v>
      </c>
      <c r="J18" s="42">
        <f t="shared" si="8"/>
        <v>30</v>
      </c>
      <c r="K18" s="42">
        <f t="shared" si="8"/>
        <v>5</v>
      </c>
      <c r="L18" s="42">
        <f t="shared" si="8"/>
        <v>23</v>
      </c>
      <c r="M18" s="42">
        <f>I18+L18-K18</f>
        <v>29</v>
      </c>
      <c r="N18" s="42">
        <f>V18-AD18</f>
        <v>0</v>
      </c>
      <c r="O18" s="51">
        <f>R18/P18</f>
        <v>0.3125</v>
      </c>
      <c r="P18" s="48">
        <v>96</v>
      </c>
      <c r="Q18" s="48">
        <v>11</v>
      </c>
      <c r="R18" s="48">
        <v>30</v>
      </c>
      <c r="S18" s="48">
        <v>5</v>
      </c>
      <c r="T18" s="48">
        <v>23</v>
      </c>
      <c r="U18" s="48">
        <f>Q18+T18-S18</f>
        <v>29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.75" thickBot="1">
      <c r="A19" s="42"/>
      <c r="B19" s="43">
        <v>3</v>
      </c>
      <c r="C19" s="42" t="s">
        <v>52</v>
      </c>
      <c r="D19" s="42" t="s">
        <v>19</v>
      </c>
      <c r="E19" s="42"/>
      <c r="F19" s="44" t="s">
        <v>149</v>
      </c>
      <c r="G19" s="50">
        <f>J19/H19</f>
        <v>0.2857142857142857</v>
      </c>
      <c r="H19" s="42">
        <f>P19-X19</f>
        <v>7</v>
      </c>
      <c r="I19" s="42">
        <f>Q19-Y19</f>
        <v>1</v>
      </c>
      <c r="J19" s="42">
        <f>R19-Z19</f>
        <v>2</v>
      </c>
      <c r="K19" s="42">
        <f>S19-AA19</f>
        <v>1</v>
      </c>
      <c r="L19" s="42">
        <f>T19-AB19</f>
        <v>1</v>
      </c>
      <c r="M19" s="42">
        <f>I19+L19-K19</f>
        <v>1</v>
      </c>
      <c r="N19" s="42">
        <f>V19-AD19</f>
        <v>0</v>
      </c>
      <c r="O19" s="51">
        <f>R19/P19</f>
        <v>0.2857142857142857</v>
      </c>
      <c r="P19" s="48">
        <v>7</v>
      </c>
      <c r="Q19" s="48">
        <v>1</v>
      </c>
      <c r="R19" s="48">
        <v>2</v>
      </c>
      <c r="S19" s="48">
        <v>1</v>
      </c>
      <c r="T19" s="48">
        <v>1</v>
      </c>
      <c r="U19" s="48">
        <f>Q19+T19-S19</f>
        <v>1</v>
      </c>
      <c r="V19" s="48">
        <v>0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14" ht="15.75" thickBot="1">
      <c r="A20" s="7">
        <f>SUM(A4:A19)</f>
        <v>131</v>
      </c>
      <c r="B20" s="7"/>
      <c r="C20" s="7"/>
      <c r="D20" s="7"/>
      <c r="E20" s="7"/>
      <c r="F20" s="10"/>
      <c r="G20" s="14">
        <f t="shared" si="6"/>
        <v>0.2859251968503937</v>
      </c>
      <c r="H20" s="15">
        <f aca="true" t="shared" si="9" ref="H20:N20">SUM(H4:H19)</f>
        <v>2032</v>
      </c>
      <c r="I20" s="15">
        <f t="shared" si="9"/>
        <v>317</v>
      </c>
      <c r="J20" s="15">
        <f t="shared" si="9"/>
        <v>581</v>
      </c>
      <c r="K20" s="15">
        <f t="shared" si="9"/>
        <v>79</v>
      </c>
      <c r="L20" s="15">
        <f t="shared" si="9"/>
        <v>319</v>
      </c>
      <c r="M20" s="15">
        <f t="shared" si="9"/>
        <v>557</v>
      </c>
      <c r="N20" s="16">
        <f t="shared" si="9"/>
        <v>36</v>
      </c>
    </row>
    <row r="21" spans="1:14" ht="15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</row>
    <row r="22" spans="1:30" s="3" customFormat="1" ht="14.25">
      <c r="A22" s="8" t="s">
        <v>0</v>
      </c>
      <c r="B22" s="8" t="s">
        <v>30</v>
      </c>
      <c r="C22" s="8" t="s">
        <v>38</v>
      </c>
      <c r="D22" s="8"/>
      <c r="E22" s="8"/>
      <c r="F22" s="9" t="s">
        <v>3</v>
      </c>
      <c r="G22" s="8" t="s">
        <v>21</v>
      </c>
      <c r="H22" s="8" t="s">
        <v>22</v>
      </c>
      <c r="I22" s="8" t="s">
        <v>23</v>
      </c>
      <c r="J22" s="8" t="s">
        <v>24</v>
      </c>
      <c r="K22" s="8" t="s">
        <v>25</v>
      </c>
      <c r="L22" s="8" t="s">
        <v>7</v>
      </c>
      <c r="M22" s="8" t="s">
        <v>26</v>
      </c>
      <c r="N22" s="8" t="s">
        <v>27</v>
      </c>
      <c r="O22" s="3" t="s">
        <v>21</v>
      </c>
      <c r="P22" s="3" t="s">
        <v>22</v>
      </c>
      <c r="Q22" s="3" t="s">
        <v>23</v>
      </c>
      <c r="R22" s="3" t="s">
        <v>24</v>
      </c>
      <c r="S22" s="3" t="s">
        <v>25</v>
      </c>
      <c r="T22" s="3" t="s">
        <v>7</v>
      </c>
      <c r="U22" s="3" t="s">
        <v>26</v>
      </c>
      <c r="V22" s="3" t="s">
        <v>27</v>
      </c>
      <c r="W22" s="3" t="s">
        <v>21</v>
      </c>
      <c r="X22" s="3" t="s">
        <v>22</v>
      </c>
      <c r="Y22" s="3" t="s">
        <v>23</v>
      </c>
      <c r="Z22" s="3" t="s">
        <v>24</v>
      </c>
      <c r="AA22" s="3" t="s">
        <v>25</v>
      </c>
      <c r="AB22" s="3" t="s">
        <v>7</v>
      </c>
      <c r="AC22" s="3" t="s">
        <v>26</v>
      </c>
      <c r="AD22" s="3" t="s">
        <v>27</v>
      </c>
    </row>
    <row r="23" spans="1:30" ht="15">
      <c r="A23" s="40">
        <v>25</v>
      </c>
      <c r="B23" s="41">
        <v>2</v>
      </c>
      <c r="C23" s="40" t="s">
        <v>52</v>
      </c>
      <c r="D23" s="40">
        <v>1</v>
      </c>
      <c r="E23" s="40"/>
      <c r="F23" s="39" t="s">
        <v>131</v>
      </c>
      <c r="G23" s="12">
        <f aca="true" t="shared" si="10" ref="G23:G35">M23/K23*9</f>
        <v>2.943609022556391</v>
      </c>
      <c r="H23" s="12">
        <f aca="true" t="shared" si="11" ref="H23:H35">(L23+N23)/K23</f>
        <v>1.1052631578947367</v>
      </c>
      <c r="I23" s="7">
        <f aca="true" t="shared" si="12" ref="I23:N30">Q23-Y23</f>
        <v>7</v>
      </c>
      <c r="J23" s="7">
        <f t="shared" si="12"/>
        <v>0</v>
      </c>
      <c r="K23" s="13">
        <f t="shared" si="12"/>
        <v>88.66666666666667</v>
      </c>
      <c r="L23" s="7">
        <f t="shared" si="12"/>
        <v>63</v>
      </c>
      <c r="M23" s="7">
        <f t="shared" si="12"/>
        <v>29</v>
      </c>
      <c r="N23" s="7">
        <f t="shared" si="12"/>
        <v>35</v>
      </c>
      <c r="O23" s="5">
        <f aca="true" t="shared" si="13" ref="O23:O30">U23/S23*9</f>
        <v>2.943609022556391</v>
      </c>
      <c r="P23" s="5">
        <f aca="true" t="shared" si="14" ref="P23:P30">(T23+V23)/S23</f>
        <v>1.1052631578947367</v>
      </c>
      <c r="Q23" s="1">
        <v>7</v>
      </c>
      <c r="R23" s="1">
        <v>0</v>
      </c>
      <c r="S23" s="34">
        <v>88.66666666666667</v>
      </c>
      <c r="T23" s="1">
        <v>63</v>
      </c>
      <c r="U23" s="1">
        <v>29</v>
      </c>
      <c r="V23" s="1">
        <v>35</v>
      </c>
      <c r="W23" s="5" t="e">
        <f aca="true" t="shared" si="15" ref="W23:W30">AC23/AA23*9</f>
        <v>#DIV/0!</v>
      </c>
      <c r="X23" s="5" t="e">
        <f aca="true" t="shared" si="16" ref="X23:X30">(AB23+AD23)/AA23</f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11</v>
      </c>
      <c r="B24" s="41">
        <v>3</v>
      </c>
      <c r="C24" s="40" t="s">
        <v>64</v>
      </c>
      <c r="D24" s="40">
        <v>2</v>
      </c>
      <c r="E24" s="40"/>
      <c r="F24" s="39" t="s">
        <v>136</v>
      </c>
      <c r="G24" s="12">
        <f t="shared" si="10"/>
        <v>3.34020618556701</v>
      </c>
      <c r="H24" s="12">
        <f t="shared" si="11"/>
        <v>1.3298969072164948</v>
      </c>
      <c r="I24" s="7">
        <f t="shared" si="12"/>
        <v>3</v>
      </c>
      <c r="J24" s="7">
        <f t="shared" si="12"/>
        <v>0</v>
      </c>
      <c r="K24" s="13">
        <f t="shared" si="12"/>
        <v>32.333333333333336</v>
      </c>
      <c r="L24" s="7">
        <f t="shared" si="12"/>
        <v>27</v>
      </c>
      <c r="M24" s="7">
        <f t="shared" si="12"/>
        <v>12</v>
      </c>
      <c r="N24" s="7">
        <f t="shared" si="12"/>
        <v>16</v>
      </c>
      <c r="O24" s="5">
        <f t="shared" si="13"/>
        <v>2.492307692307692</v>
      </c>
      <c r="P24" s="5">
        <f t="shared" si="14"/>
        <v>1.223076923076923</v>
      </c>
      <c r="Q24" s="1">
        <v>3</v>
      </c>
      <c r="R24" s="1">
        <v>0</v>
      </c>
      <c r="S24" s="34">
        <v>43.333333333333336</v>
      </c>
      <c r="T24" s="1">
        <v>34</v>
      </c>
      <c r="U24" s="1">
        <v>12</v>
      </c>
      <c r="V24" s="1">
        <v>19</v>
      </c>
      <c r="W24" s="5">
        <f t="shared" si="15"/>
        <v>0</v>
      </c>
      <c r="X24" s="5">
        <f t="shared" si="16"/>
        <v>0.9090909090909091</v>
      </c>
      <c r="Y24" s="1">
        <v>0</v>
      </c>
      <c r="Z24" s="1">
        <v>0</v>
      </c>
      <c r="AA24" s="1">
        <v>11</v>
      </c>
      <c r="AB24" s="1">
        <v>7</v>
      </c>
      <c r="AC24" s="1">
        <v>0</v>
      </c>
      <c r="AD24" s="1">
        <v>3</v>
      </c>
    </row>
    <row r="25" spans="1:30" ht="15">
      <c r="A25" s="40">
        <v>34</v>
      </c>
      <c r="B25" s="41">
        <v>3</v>
      </c>
      <c r="C25" s="40" t="s">
        <v>52</v>
      </c>
      <c r="D25" s="40">
        <v>3</v>
      </c>
      <c r="E25" s="40"/>
      <c r="F25" s="39" t="s">
        <v>133</v>
      </c>
      <c r="G25" s="12">
        <f t="shared" si="10"/>
        <v>2.641304347826087</v>
      </c>
      <c r="H25" s="12">
        <f t="shared" si="11"/>
        <v>0.9130434782608695</v>
      </c>
      <c r="I25" s="7">
        <f t="shared" si="12"/>
        <v>3</v>
      </c>
      <c r="J25" s="7">
        <f t="shared" si="12"/>
        <v>15</v>
      </c>
      <c r="K25" s="13">
        <f t="shared" si="12"/>
        <v>30.666666666666668</v>
      </c>
      <c r="L25" s="7">
        <f t="shared" si="12"/>
        <v>22</v>
      </c>
      <c r="M25" s="7">
        <f t="shared" si="12"/>
        <v>9</v>
      </c>
      <c r="N25" s="7">
        <f t="shared" si="12"/>
        <v>6</v>
      </c>
      <c r="O25" s="5">
        <f t="shared" si="13"/>
        <v>2.641304347826087</v>
      </c>
      <c r="P25" s="5">
        <f t="shared" si="14"/>
        <v>0.9130434782608695</v>
      </c>
      <c r="Q25" s="1">
        <v>3</v>
      </c>
      <c r="R25" s="1">
        <v>15</v>
      </c>
      <c r="S25" s="34">
        <v>30.666666666666668</v>
      </c>
      <c r="T25" s="1">
        <v>22</v>
      </c>
      <c r="U25" s="1">
        <v>9</v>
      </c>
      <c r="V25" s="1">
        <v>6</v>
      </c>
      <c r="W25" s="5" t="e">
        <f t="shared" si="15"/>
        <v>#DIV/0!</v>
      </c>
      <c r="X25" s="5" t="e">
        <f t="shared" si="16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23</v>
      </c>
      <c r="B26" s="41">
        <v>3</v>
      </c>
      <c r="C26" s="40" t="s">
        <v>43</v>
      </c>
      <c r="D26" s="40">
        <v>4</v>
      </c>
      <c r="E26" s="40"/>
      <c r="F26" s="39" t="s">
        <v>134</v>
      </c>
      <c r="G26" s="12">
        <f t="shared" si="10"/>
        <v>5</v>
      </c>
      <c r="H26" s="12">
        <f t="shared" si="11"/>
        <v>1.308641975308642</v>
      </c>
      <c r="I26" s="7">
        <f t="shared" si="12"/>
        <v>6</v>
      </c>
      <c r="J26" s="7">
        <f t="shared" si="12"/>
        <v>0</v>
      </c>
      <c r="K26" s="13">
        <f t="shared" si="12"/>
        <v>81</v>
      </c>
      <c r="L26" s="7">
        <f t="shared" si="12"/>
        <v>76</v>
      </c>
      <c r="M26" s="7">
        <f t="shared" si="12"/>
        <v>45</v>
      </c>
      <c r="N26" s="7">
        <f t="shared" si="12"/>
        <v>30</v>
      </c>
      <c r="O26" s="5">
        <f t="shared" si="13"/>
        <v>5</v>
      </c>
      <c r="P26" s="5">
        <f t="shared" si="14"/>
        <v>1.308641975308642</v>
      </c>
      <c r="Q26" s="1">
        <v>6</v>
      </c>
      <c r="R26" s="1">
        <v>0</v>
      </c>
      <c r="S26" s="34">
        <v>81</v>
      </c>
      <c r="T26" s="1">
        <v>76</v>
      </c>
      <c r="U26" s="1">
        <v>45</v>
      </c>
      <c r="V26" s="1">
        <v>30</v>
      </c>
      <c r="W26" s="5" t="e">
        <f t="shared" si="15"/>
        <v>#DIV/0!</v>
      </c>
      <c r="X26" s="5" t="e">
        <f t="shared" si="16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7</v>
      </c>
      <c r="B27" s="41">
        <v>3</v>
      </c>
      <c r="C27" s="40" t="s">
        <v>40</v>
      </c>
      <c r="D27" s="40">
        <v>5</v>
      </c>
      <c r="E27" s="40"/>
      <c r="F27" s="39" t="s">
        <v>135</v>
      </c>
      <c r="G27" s="12">
        <f t="shared" si="10"/>
        <v>4.090909090909091</v>
      </c>
      <c r="H27" s="12">
        <f t="shared" si="11"/>
        <v>1.4848484848484849</v>
      </c>
      <c r="I27" s="7">
        <f t="shared" si="12"/>
        <v>1</v>
      </c>
      <c r="J27" s="7">
        <f t="shared" si="12"/>
        <v>0</v>
      </c>
      <c r="K27" s="13">
        <f t="shared" si="12"/>
        <v>33</v>
      </c>
      <c r="L27" s="7">
        <f t="shared" si="12"/>
        <v>43</v>
      </c>
      <c r="M27" s="7">
        <f t="shared" si="12"/>
        <v>15</v>
      </c>
      <c r="N27" s="7">
        <f t="shared" si="12"/>
        <v>6</v>
      </c>
      <c r="O27" s="5">
        <f t="shared" si="13"/>
        <v>4.313609467455621</v>
      </c>
      <c r="P27" s="5">
        <f t="shared" si="14"/>
        <v>1.4023668639053253</v>
      </c>
      <c r="Q27" s="1">
        <v>3</v>
      </c>
      <c r="R27" s="1">
        <v>0</v>
      </c>
      <c r="S27" s="34">
        <v>56.333333333333336</v>
      </c>
      <c r="T27" s="1">
        <v>66</v>
      </c>
      <c r="U27" s="1">
        <v>27</v>
      </c>
      <c r="V27" s="1">
        <v>13</v>
      </c>
      <c r="W27" s="5">
        <f t="shared" si="15"/>
        <v>4.628571428571429</v>
      </c>
      <c r="X27" s="5">
        <f t="shared" si="16"/>
        <v>1.2857142857142858</v>
      </c>
      <c r="Y27" s="1">
        <v>2</v>
      </c>
      <c r="Z27" s="1">
        <v>0</v>
      </c>
      <c r="AA27" s="34">
        <v>23.333333333333332</v>
      </c>
      <c r="AB27" s="1">
        <v>23</v>
      </c>
      <c r="AC27" s="1">
        <v>12</v>
      </c>
      <c r="AD27" s="1">
        <v>7</v>
      </c>
    </row>
    <row r="28" spans="1:30" ht="15">
      <c r="A28" s="40" t="s">
        <v>365</v>
      </c>
      <c r="B28" s="41">
        <v>2</v>
      </c>
      <c r="C28" s="40" t="s">
        <v>42</v>
      </c>
      <c r="D28" s="40">
        <v>6</v>
      </c>
      <c r="E28" s="40"/>
      <c r="F28" s="39" t="s">
        <v>144</v>
      </c>
      <c r="G28" s="12">
        <f t="shared" si="10"/>
        <v>5.764044943820225</v>
      </c>
      <c r="H28" s="12">
        <f t="shared" si="11"/>
        <v>1.4325842696629212</v>
      </c>
      <c r="I28" s="7">
        <f t="shared" si="12"/>
        <v>4</v>
      </c>
      <c r="J28" s="7">
        <f t="shared" si="12"/>
        <v>0</v>
      </c>
      <c r="K28" s="13">
        <f t="shared" si="12"/>
        <v>59.333333333333336</v>
      </c>
      <c r="L28" s="7">
        <f t="shared" si="12"/>
        <v>61</v>
      </c>
      <c r="M28" s="7">
        <f t="shared" si="12"/>
        <v>38</v>
      </c>
      <c r="N28" s="7">
        <f t="shared" si="12"/>
        <v>24</v>
      </c>
      <c r="O28" s="5">
        <f t="shared" si="13"/>
        <v>5.764044943820225</v>
      </c>
      <c r="P28" s="5">
        <f t="shared" si="14"/>
        <v>1.4325842696629212</v>
      </c>
      <c r="Q28" s="1">
        <v>4</v>
      </c>
      <c r="R28" s="1">
        <v>0</v>
      </c>
      <c r="S28" s="34">
        <v>59.333333333333336</v>
      </c>
      <c r="T28" s="1">
        <v>61</v>
      </c>
      <c r="U28" s="1">
        <v>38</v>
      </c>
      <c r="V28" s="1">
        <v>24</v>
      </c>
      <c r="W28" s="5" t="e">
        <f t="shared" si="15"/>
        <v>#DIV/0!</v>
      </c>
      <c r="X28" s="5" t="e">
        <f t="shared" si="16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5</v>
      </c>
      <c r="B29" s="41">
        <v>3</v>
      </c>
      <c r="C29" s="40" t="s">
        <v>58</v>
      </c>
      <c r="D29" s="40">
        <v>7</v>
      </c>
      <c r="E29" s="40"/>
      <c r="F29" s="39" t="s">
        <v>137</v>
      </c>
      <c r="G29" s="12">
        <f t="shared" si="10"/>
        <v>6.230769230769231</v>
      </c>
      <c r="H29" s="12">
        <f t="shared" si="11"/>
        <v>1.6538461538461537</v>
      </c>
      <c r="I29" s="7">
        <f t="shared" si="12"/>
        <v>1</v>
      </c>
      <c r="J29" s="7">
        <f t="shared" si="12"/>
        <v>9</v>
      </c>
      <c r="K29" s="13">
        <f t="shared" si="12"/>
        <v>26</v>
      </c>
      <c r="L29" s="7">
        <f t="shared" si="12"/>
        <v>33</v>
      </c>
      <c r="M29" s="7">
        <f t="shared" si="12"/>
        <v>18</v>
      </c>
      <c r="N29" s="7">
        <f t="shared" si="12"/>
        <v>10</v>
      </c>
      <c r="O29" s="5">
        <f t="shared" si="13"/>
        <v>6.230769230769231</v>
      </c>
      <c r="P29" s="5">
        <f t="shared" si="14"/>
        <v>1.6538461538461537</v>
      </c>
      <c r="Q29" s="1">
        <v>1</v>
      </c>
      <c r="R29" s="1">
        <v>9</v>
      </c>
      <c r="S29" s="34">
        <v>26</v>
      </c>
      <c r="T29" s="1">
        <v>33</v>
      </c>
      <c r="U29" s="1">
        <v>18</v>
      </c>
      <c r="V29" s="1">
        <v>10</v>
      </c>
      <c r="W29" s="5" t="e">
        <f t="shared" si="15"/>
        <v>#DIV/0!</v>
      </c>
      <c r="X29" s="5" t="e">
        <f t="shared" si="16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3</v>
      </c>
      <c r="B30" s="41">
        <v>3</v>
      </c>
      <c r="C30" s="40" t="s">
        <v>52</v>
      </c>
      <c r="D30" s="40">
        <v>8</v>
      </c>
      <c r="E30" s="40"/>
      <c r="F30" s="39" t="s">
        <v>138</v>
      </c>
      <c r="G30" s="12">
        <f t="shared" si="10"/>
        <v>2.7613636363636362</v>
      </c>
      <c r="H30" s="12">
        <f t="shared" si="11"/>
        <v>1.1590909090909092</v>
      </c>
      <c r="I30" s="7">
        <f t="shared" si="12"/>
        <v>4</v>
      </c>
      <c r="J30" s="7">
        <f t="shared" si="12"/>
        <v>1</v>
      </c>
      <c r="K30" s="13">
        <f t="shared" si="12"/>
        <v>29.333333333333332</v>
      </c>
      <c r="L30" s="7">
        <f t="shared" si="12"/>
        <v>20</v>
      </c>
      <c r="M30" s="7">
        <f t="shared" si="12"/>
        <v>9</v>
      </c>
      <c r="N30" s="7">
        <f t="shared" si="12"/>
        <v>14</v>
      </c>
      <c r="O30" s="5">
        <f t="shared" si="13"/>
        <v>2.7613636363636362</v>
      </c>
      <c r="P30" s="5">
        <f t="shared" si="14"/>
        <v>1.1590909090909092</v>
      </c>
      <c r="Q30" s="1">
        <v>4</v>
      </c>
      <c r="R30" s="1">
        <v>1</v>
      </c>
      <c r="S30" s="34">
        <v>29.333333333333332</v>
      </c>
      <c r="T30" s="1">
        <v>20</v>
      </c>
      <c r="U30" s="1">
        <v>9</v>
      </c>
      <c r="V30" s="1">
        <v>14</v>
      </c>
      <c r="W30" s="5" t="e">
        <f t="shared" si="15"/>
        <v>#DIV/0!</v>
      </c>
      <c r="X30" s="5" t="e">
        <f t="shared" si="16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1</v>
      </c>
      <c r="B31" s="41">
        <v>3</v>
      </c>
      <c r="C31" s="40" t="s">
        <v>41</v>
      </c>
      <c r="D31" s="40">
        <v>9</v>
      </c>
      <c r="E31" s="40"/>
      <c r="F31" s="39" t="s">
        <v>139</v>
      </c>
      <c r="G31" s="12">
        <f>M31/K31*9</f>
        <v>4.021276595744681</v>
      </c>
      <c r="H31" s="12">
        <f>(L31+N31)/K31</f>
        <v>1.5957446808510638</v>
      </c>
      <c r="I31" s="7">
        <f aca="true" t="shared" si="17" ref="I31:N34">Q31-Y31</f>
        <v>2</v>
      </c>
      <c r="J31" s="7">
        <f t="shared" si="17"/>
        <v>0</v>
      </c>
      <c r="K31" s="13">
        <f t="shared" si="17"/>
        <v>31.333333333333332</v>
      </c>
      <c r="L31" s="7">
        <f t="shared" si="17"/>
        <v>29</v>
      </c>
      <c r="M31" s="7">
        <f t="shared" si="17"/>
        <v>14</v>
      </c>
      <c r="N31" s="7">
        <f t="shared" si="17"/>
        <v>21</v>
      </c>
      <c r="O31" s="5">
        <f>U31/S31*9</f>
        <v>4.021276595744681</v>
      </c>
      <c r="P31" s="5">
        <f>(T31+V31)/S31</f>
        <v>1.5957446808510638</v>
      </c>
      <c r="Q31" s="1">
        <v>2</v>
      </c>
      <c r="R31" s="1">
        <v>0</v>
      </c>
      <c r="S31" s="34">
        <v>31.333333333333332</v>
      </c>
      <c r="T31" s="1">
        <v>29</v>
      </c>
      <c r="U31" s="1">
        <v>14</v>
      </c>
      <c r="V31" s="1">
        <v>21</v>
      </c>
      <c r="W31" s="5" t="e">
        <f>AC31/AA31*9</f>
        <v>#DIV/0!</v>
      </c>
      <c r="X31" s="5" t="e">
        <f>(AB31+AD31)/AA31</f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s="48" customFormat="1" ht="15">
      <c r="A32" s="42">
        <v>10</v>
      </c>
      <c r="B32" s="43">
        <v>2</v>
      </c>
      <c r="C32" s="42" t="s">
        <v>41</v>
      </c>
      <c r="D32" s="42" t="s">
        <v>45</v>
      </c>
      <c r="F32" s="44" t="s">
        <v>132</v>
      </c>
      <c r="G32" s="45">
        <f>M32/K32*9</f>
        <v>1.2</v>
      </c>
      <c r="H32" s="45">
        <f>(L32+N32)/K32</f>
        <v>1</v>
      </c>
      <c r="I32" s="42">
        <f t="shared" si="17"/>
        <v>2</v>
      </c>
      <c r="J32" s="42">
        <f t="shared" si="17"/>
        <v>0</v>
      </c>
      <c r="K32" s="46">
        <f t="shared" si="17"/>
        <v>15</v>
      </c>
      <c r="L32" s="42">
        <f t="shared" si="17"/>
        <v>9</v>
      </c>
      <c r="M32" s="42">
        <f t="shared" si="17"/>
        <v>2</v>
      </c>
      <c r="N32" s="42">
        <f t="shared" si="17"/>
        <v>6</v>
      </c>
      <c r="O32" s="47">
        <f>U32/S32*9</f>
        <v>3.0566037735849054</v>
      </c>
      <c r="P32" s="47">
        <f>(T32+V32)/S32</f>
        <v>1.320754716981132</v>
      </c>
      <c r="Q32" s="48">
        <v>2</v>
      </c>
      <c r="R32" s="48">
        <v>0</v>
      </c>
      <c r="S32" s="49">
        <v>53</v>
      </c>
      <c r="T32" s="48">
        <v>53</v>
      </c>
      <c r="U32" s="48">
        <v>18</v>
      </c>
      <c r="V32" s="48">
        <v>17</v>
      </c>
      <c r="W32" s="47">
        <f>AC32/AA32*9</f>
        <v>3.789473684210526</v>
      </c>
      <c r="X32" s="47">
        <f>(AB32+AD32)/AA32</f>
        <v>1.4473684210526316</v>
      </c>
      <c r="Y32" s="48">
        <v>0</v>
      </c>
      <c r="Z32" s="48">
        <v>0</v>
      </c>
      <c r="AA32" s="48">
        <v>38</v>
      </c>
      <c r="AB32" s="48">
        <v>44</v>
      </c>
      <c r="AC32" s="48">
        <v>16</v>
      </c>
      <c r="AD32" s="48">
        <v>11</v>
      </c>
    </row>
    <row r="33" spans="1:30" s="48" customFormat="1" ht="15">
      <c r="A33" s="42">
        <v>7</v>
      </c>
      <c r="B33" s="43">
        <v>3</v>
      </c>
      <c r="C33" s="42" t="s">
        <v>40</v>
      </c>
      <c r="D33" s="42" t="s">
        <v>45</v>
      </c>
      <c r="E33" s="42"/>
      <c r="F33" s="44" t="s">
        <v>135</v>
      </c>
      <c r="G33" s="45">
        <f>M33/K33*9</f>
        <v>5.120689655172414</v>
      </c>
      <c r="H33" s="45">
        <f>(L33+N33)/K33</f>
        <v>1.293103448275862</v>
      </c>
      <c r="I33" s="42">
        <f t="shared" si="17"/>
        <v>2</v>
      </c>
      <c r="J33" s="42">
        <f t="shared" si="17"/>
        <v>0</v>
      </c>
      <c r="K33" s="46">
        <f t="shared" si="17"/>
        <v>19.333333333333332</v>
      </c>
      <c r="L33" s="42">
        <f t="shared" si="17"/>
        <v>18</v>
      </c>
      <c r="M33" s="42">
        <f t="shared" si="17"/>
        <v>11</v>
      </c>
      <c r="N33" s="42">
        <f t="shared" si="17"/>
        <v>7</v>
      </c>
      <c r="O33" s="47">
        <f>U33/S33*9</f>
        <v>5.120689655172414</v>
      </c>
      <c r="P33" s="47">
        <f>(T33+V33)/S33</f>
        <v>1.293103448275862</v>
      </c>
      <c r="Q33" s="48">
        <v>2</v>
      </c>
      <c r="R33" s="48">
        <v>0</v>
      </c>
      <c r="S33" s="49">
        <v>19.333333333333332</v>
      </c>
      <c r="T33" s="48">
        <v>18</v>
      </c>
      <c r="U33" s="48">
        <v>11</v>
      </c>
      <c r="V33" s="48">
        <v>7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30" s="48" customFormat="1" ht="15.75" thickBot="1">
      <c r="A34" s="42">
        <v>10</v>
      </c>
      <c r="B34" s="43">
        <v>2</v>
      </c>
      <c r="C34" s="42" t="s">
        <v>41</v>
      </c>
      <c r="D34" s="42" t="s">
        <v>45</v>
      </c>
      <c r="E34" s="42"/>
      <c r="F34" s="44" t="s">
        <v>132</v>
      </c>
      <c r="G34" s="45">
        <f>M34/K34*9</f>
        <v>3.31578947368421</v>
      </c>
      <c r="H34" s="45">
        <f>(L34+N34)/K34</f>
        <v>1.5263157894736843</v>
      </c>
      <c r="I34" s="42">
        <f t="shared" si="17"/>
        <v>0</v>
      </c>
      <c r="J34" s="42">
        <f t="shared" si="17"/>
        <v>0</v>
      </c>
      <c r="K34" s="46">
        <f t="shared" si="17"/>
        <v>19</v>
      </c>
      <c r="L34" s="42">
        <f t="shared" si="17"/>
        <v>23</v>
      </c>
      <c r="M34" s="42">
        <f t="shared" si="17"/>
        <v>7</v>
      </c>
      <c r="N34" s="42">
        <f t="shared" si="17"/>
        <v>6</v>
      </c>
      <c r="O34" s="47">
        <f>U34/S34*9</f>
        <v>3.31578947368421</v>
      </c>
      <c r="P34" s="47">
        <f>(T34+V34)/S34</f>
        <v>1.5263157894736843</v>
      </c>
      <c r="Q34" s="48">
        <v>0</v>
      </c>
      <c r="R34" s="48">
        <v>0</v>
      </c>
      <c r="S34" s="49">
        <v>19</v>
      </c>
      <c r="T34" s="48">
        <v>23</v>
      </c>
      <c r="U34" s="48">
        <v>7</v>
      </c>
      <c r="V34" s="48">
        <v>6</v>
      </c>
      <c r="W34" s="47" t="e">
        <f>AC34/AA34*9</f>
        <v>#DIV/0!</v>
      </c>
      <c r="X34" s="47" t="e">
        <f>(AB34+AD34)/AA34</f>
        <v>#DIV/0!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</row>
    <row r="35" spans="1:14" ht="15.75" thickBot="1">
      <c r="A35" s="7">
        <f>SUM(A23:A34)</f>
        <v>136</v>
      </c>
      <c r="B35" s="7"/>
      <c r="C35" s="7"/>
      <c r="D35" s="7"/>
      <c r="E35" s="7"/>
      <c r="F35" s="10"/>
      <c r="G35" s="17">
        <f t="shared" si="10"/>
        <v>4.045161290322581</v>
      </c>
      <c r="H35" s="18">
        <f t="shared" si="11"/>
        <v>1.3010752688172047</v>
      </c>
      <c r="I35" s="15">
        <f aca="true" t="shared" si="18" ref="I35:N35">SUM(I23:I34)</f>
        <v>35</v>
      </c>
      <c r="J35" s="15">
        <f t="shared" si="18"/>
        <v>25</v>
      </c>
      <c r="K35" s="19">
        <f t="shared" si="18"/>
        <v>464.9999999999999</v>
      </c>
      <c r="L35" s="15">
        <f t="shared" si="18"/>
        <v>424</v>
      </c>
      <c r="M35" s="15">
        <f t="shared" si="18"/>
        <v>209</v>
      </c>
      <c r="N35" s="16">
        <f t="shared" si="18"/>
        <v>181</v>
      </c>
    </row>
    <row r="36" spans="1:14" ht="15">
      <c r="A36" s="7">
        <f>A20+A35</f>
        <v>267</v>
      </c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7"/>
      <c r="B37" s="7"/>
      <c r="C37" s="7"/>
      <c r="D37" s="7"/>
      <c r="E37" s="7"/>
      <c r="F37" s="9" t="s">
        <v>28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8" ht="15">
      <c r="A41" s="40" t="s">
        <v>45</v>
      </c>
      <c r="B41" s="41">
        <v>2</v>
      </c>
      <c r="C41" s="40" t="s">
        <v>39</v>
      </c>
      <c r="D41" s="40" t="s">
        <v>45</v>
      </c>
      <c r="F41" s="39" t="s">
        <v>140</v>
      </c>
      <c r="G41" s="7">
        <v>1</v>
      </c>
      <c r="H41" s="7"/>
    </row>
    <row r="42" spans="1:16" ht="15">
      <c r="A42" s="40" t="s">
        <v>45</v>
      </c>
      <c r="B42" s="41">
        <v>2</v>
      </c>
      <c r="C42" s="40" t="s">
        <v>44</v>
      </c>
      <c r="D42" s="40" t="s">
        <v>15</v>
      </c>
      <c r="F42" s="39" t="s">
        <v>141</v>
      </c>
      <c r="G42" s="7">
        <v>2</v>
      </c>
      <c r="H42" s="40"/>
      <c r="I42" s="41"/>
      <c r="J42" s="40"/>
      <c r="K42" s="40"/>
      <c r="L42" s="41"/>
      <c r="M42" s="40"/>
      <c r="N42" s="40"/>
      <c r="P42" s="39"/>
    </row>
    <row r="43" spans="1:14" ht="15">
      <c r="A43" s="40"/>
      <c r="B43" s="41">
        <v>2</v>
      </c>
      <c r="C43" s="40" t="s">
        <v>43</v>
      </c>
      <c r="D43" s="40" t="s">
        <v>19</v>
      </c>
      <c r="F43" s="39" t="s">
        <v>142</v>
      </c>
      <c r="G43" s="7">
        <v>3</v>
      </c>
      <c r="H43" s="7"/>
      <c r="I43" s="7"/>
      <c r="J43" s="7"/>
      <c r="K43" s="7"/>
      <c r="L43" s="7"/>
      <c r="M43" s="7"/>
      <c r="N43" s="7"/>
    </row>
    <row r="44" spans="1:14" ht="15">
      <c r="A44" s="40" t="s">
        <v>364</v>
      </c>
      <c r="B44" s="41">
        <v>3</v>
      </c>
      <c r="C44" s="40" t="s">
        <v>64</v>
      </c>
      <c r="D44" s="40" t="s">
        <v>15</v>
      </c>
      <c r="F44" s="39" t="s">
        <v>118</v>
      </c>
      <c r="G44" s="7">
        <v>4</v>
      </c>
      <c r="H44" s="7"/>
      <c r="I44" s="40"/>
      <c r="J44" s="41"/>
      <c r="K44" s="40"/>
      <c r="L44" s="40"/>
      <c r="M44" s="40"/>
      <c r="N44" s="39"/>
    </row>
    <row r="45" spans="1:14" ht="15">
      <c r="A45" s="40">
        <v>10</v>
      </c>
      <c r="B45" s="41">
        <v>2</v>
      </c>
      <c r="C45" s="40" t="s">
        <v>41</v>
      </c>
      <c r="D45" s="40" t="s">
        <v>45</v>
      </c>
      <c r="F45" s="39" t="s">
        <v>132</v>
      </c>
      <c r="G45" s="7">
        <v>5</v>
      </c>
      <c r="H45" s="7"/>
      <c r="I45" s="7"/>
      <c r="J45" s="7"/>
      <c r="K45" s="7"/>
      <c r="L45" s="7"/>
      <c r="M45" s="7"/>
      <c r="N45" s="7"/>
    </row>
    <row r="46" spans="1:14" ht="15">
      <c r="A46" s="40" t="s">
        <v>364</v>
      </c>
      <c r="B46" s="41">
        <v>3</v>
      </c>
      <c r="C46" s="40" t="s">
        <v>64</v>
      </c>
      <c r="D46" s="40" t="s">
        <v>20</v>
      </c>
      <c r="E46" s="40"/>
      <c r="F46" s="39" t="s">
        <v>130</v>
      </c>
      <c r="G46" s="7">
        <v>6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64</v>
      </c>
      <c r="D47" s="40" t="s">
        <v>15</v>
      </c>
      <c r="F47" s="39" t="s">
        <v>146</v>
      </c>
      <c r="G47" s="7">
        <v>7</v>
      </c>
      <c r="H47" s="7"/>
      <c r="I47" s="7"/>
      <c r="J47" s="7"/>
      <c r="K47" s="7"/>
      <c r="L47" s="7"/>
      <c r="M47" s="7"/>
      <c r="N47" s="7"/>
    </row>
    <row r="48" spans="1:14" ht="15">
      <c r="A48" s="40"/>
      <c r="B48" s="41">
        <v>3</v>
      </c>
      <c r="C48" s="40" t="s">
        <v>42</v>
      </c>
      <c r="D48" s="40" t="s">
        <v>16</v>
      </c>
      <c r="F48" s="39" t="s">
        <v>147</v>
      </c>
      <c r="G48" s="7">
        <v>8</v>
      </c>
      <c r="H48" s="7"/>
      <c r="I48" s="7"/>
      <c r="J48" s="7"/>
      <c r="K48" s="7"/>
      <c r="L48" s="7"/>
      <c r="M48" s="7"/>
      <c r="N48" s="7"/>
    </row>
    <row r="49" spans="1:7" ht="15">
      <c r="A49" s="40"/>
      <c r="B49" s="41">
        <v>3</v>
      </c>
      <c r="C49" s="40" t="s">
        <v>42</v>
      </c>
      <c r="D49" s="40" t="s">
        <v>18</v>
      </c>
      <c r="F49" s="39" t="s">
        <v>148</v>
      </c>
      <c r="G49" s="7">
        <v>9</v>
      </c>
    </row>
    <row r="50" spans="1:7" ht="15">
      <c r="A50" s="40"/>
      <c r="B50" s="41">
        <v>3</v>
      </c>
      <c r="C50" s="40" t="s">
        <v>52</v>
      </c>
      <c r="D50" s="40" t="s">
        <v>19</v>
      </c>
      <c r="F50" s="39" t="s">
        <v>149</v>
      </c>
      <c r="G50" s="7">
        <v>10</v>
      </c>
    </row>
    <row r="51" spans="1:7" ht="15">
      <c r="A51" s="40"/>
      <c r="B51" s="41">
        <v>3</v>
      </c>
      <c r="C51" s="40" t="s">
        <v>52</v>
      </c>
      <c r="D51" s="40" t="s">
        <v>45</v>
      </c>
      <c r="F51" s="39" t="s">
        <v>150</v>
      </c>
      <c r="G51" s="7">
        <v>11</v>
      </c>
    </row>
    <row r="52" spans="1:7" ht="15">
      <c r="A52" s="40"/>
      <c r="B52" s="41">
        <v>3</v>
      </c>
      <c r="C52" s="40" t="s">
        <v>58</v>
      </c>
      <c r="D52" s="40" t="s">
        <v>14</v>
      </c>
      <c r="F52" s="39" t="s">
        <v>151</v>
      </c>
      <c r="G52" s="7">
        <v>12</v>
      </c>
    </row>
    <row r="53" spans="1:7" ht="15">
      <c r="A53" s="40"/>
      <c r="B53" s="41">
        <v>3</v>
      </c>
      <c r="C53" s="40" t="s">
        <v>51</v>
      </c>
      <c r="D53" s="40" t="s">
        <v>45</v>
      </c>
      <c r="F53" s="39" t="s">
        <v>152</v>
      </c>
      <c r="G53" s="7">
        <v>13</v>
      </c>
    </row>
    <row r="54" spans="1:7" ht="15">
      <c r="A54" s="40"/>
      <c r="B54" s="41">
        <v>3</v>
      </c>
      <c r="C54" s="40" t="s">
        <v>43</v>
      </c>
      <c r="D54" s="40" t="s">
        <v>45</v>
      </c>
      <c r="F54" s="39" t="s">
        <v>153</v>
      </c>
      <c r="G54" s="7">
        <v>14</v>
      </c>
    </row>
    <row r="55" spans="1:7" ht="15">
      <c r="A55" s="40"/>
      <c r="B55" s="41">
        <v>3</v>
      </c>
      <c r="C55" s="40" t="s">
        <v>64</v>
      </c>
      <c r="D55" s="40" t="s">
        <v>45</v>
      </c>
      <c r="F55" s="39" t="s">
        <v>154</v>
      </c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49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0.2896174863387978</v>
      </c>
      <c r="H4" s="7">
        <f aca="true" t="shared" si="0" ref="H4:H17">P4-X4</f>
        <v>183</v>
      </c>
      <c r="I4" s="7">
        <f aca="true" t="shared" si="1" ref="I4:I17">Q4-Y4</f>
        <v>19</v>
      </c>
      <c r="J4" s="7">
        <f aca="true" t="shared" si="2" ref="J4:J17">R4-Z4</f>
        <v>53</v>
      </c>
      <c r="K4" s="7">
        <f aca="true" t="shared" si="3" ref="K4:K17">S4-AA4</f>
        <v>6</v>
      </c>
      <c r="L4" s="7">
        <f aca="true" t="shared" si="4" ref="L4:L17">T4-AB4</f>
        <v>34</v>
      </c>
      <c r="M4" s="7">
        <f>I4+L4-K4</f>
        <v>47</v>
      </c>
      <c r="N4" s="7">
        <f aca="true" t="shared" si="5" ref="N4:N17">V4-AD4</f>
        <v>1</v>
      </c>
      <c r="O4" s="4">
        <f aca="true" t="shared" si="6" ref="O4:O17">R4/P4</f>
        <v>0.2896174863387978</v>
      </c>
      <c r="P4" s="1">
        <v>183</v>
      </c>
      <c r="Q4" s="1">
        <v>19</v>
      </c>
      <c r="R4" s="1">
        <v>53</v>
      </c>
      <c r="S4" s="1">
        <v>6</v>
      </c>
      <c r="T4" s="1">
        <v>34</v>
      </c>
      <c r="U4" s="1">
        <f aca="true" t="shared" si="7" ref="U4:U17">Q4+T4-S4</f>
        <v>47</v>
      </c>
      <c r="V4" s="1">
        <v>1</v>
      </c>
      <c r="W4" s="4" t="e">
        <f aca="true" t="shared" si="8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9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58</v>
      </c>
      <c r="D5" s="40" t="s">
        <v>14</v>
      </c>
      <c r="E5" s="40"/>
      <c r="F5" s="39" t="s">
        <v>69</v>
      </c>
      <c r="G5" s="11">
        <f aca="true" t="shared" si="10" ref="G5:G18">J5/H5</f>
        <v>0.18181818181818182</v>
      </c>
      <c r="H5" s="7">
        <f t="shared" si="0"/>
        <v>11</v>
      </c>
      <c r="I5" s="7">
        <f t="shared" si="1"/>
        <v>1</v>
      </c>
      <c r="J5" s="7">
        <f t="shared" si="2"/>
        <v>2</v>
      </c>
      <c r="K5" s="7">
        <f t="shared" si="3"/>
        <v>0</v>
      </c>
      <c r="L5" s="7">
        <f t="shared" si="4"/>
        <v>2</v>
      </c>
      <c r="M5" s="7">
        <f aca="true" t="shared" si="11" ref="M5:M16">I5+L5-K5</f>
        <v>3</v>
      </c>
      <c r="N5" s="7">
        <f t="shared" si="5"/>
        <v>0</v>
      </c>
      <c r="O5" s="4">
        <f t="shared" si="6"/>
        <v>0.18181818181818182</v>
      </c>
      <c r="P5" s="1">
        <v>11</v>
      </c>
      <c r="Q5" s="1">
        <v>1</v>
      </c>
      <c r="R5" s="1">
        <v>2</v>
      </c>
      <c r="S5" s="1">
        <v>0</v>
      </c>
      <c r="T5" s="1">
        <v>2</v>
      </c>
      <c r="U5" s="1">
        <f>Q5+T5-S5</f>
        <v>3</v>
      </c>
      <c r="V5" s="1">
        <v>0</v>
      </c>
      <c r="W5" s="4" t="e">
        <f t="shared" si="8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9"/>
        <v>0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10"/>
        <v>0.2857142857142857</v>
      </c>
      <c r="H6" s="7">
        <f t="shared" si="0"/>
        <v>203</v>
      </c>
      <c r="I6" s="7">
        <f t="shared" si="1"/>
        <v>34</v>
      </c>
      <c r="J6" s="7">
        <f t="shared" si="2"/>
        <v>58</v>
      </c>
      <c r="K6" s="7">
        <f t="shared" si="3"/>
        <v>8</v>
      </c>
      <c r="L6" s="7">
        <f t="shared" si="4"/>
        <v>38</v>
      </c>
      <c r="M6" s="7">
        <f t="shared" si="11"/>
        <v>64</v>
      </c>
      <c r="N6" s="7">
        <f t="shared" si="5"/>
        <v>0</v>
      </c>
      <c r="O6" s="4">
        <f t="shared" si="6"/>
        <v>0.2857142857142857</v>
      </c>
      <c r="P6" s="1">
        <v>203</v>
      </c>
      <c r="Q6" s="1">
        <v>34</v>
      </c>
      <c r="R6" s="1">
        <v>58</v>
      </c>
      <c r="S6" s="1">
        <v>8</v>
      </c>
      <c r="T6" s="1">
        <v>38</v>
      </c>
      <c r="U6" s="1">
        <f t="shared" si="7"/>
        <v>64</v>
      </c>
      <c r="V6" s="1">
        <v>0</v>
      </c>
      <c r="W6" s="4" t="e">
        <f t="shared" si="8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9"/>
        <v>0</v>
      </c>
      <c r="AD6" s="1">
        <v>0</v>
      </c>
    </row>
    <row r="7" spans="1:30" ht="15">
      <c r="A7" s="40">
        <v>10</v>
      </c>
      <c r="B7" s="41">
        <v>2</v>
      </c>
      <c r="C7" s="40" t="s">
        <v>42</v>
      </c>
      <c r="D7" s="40" t="s">
        <v>17</v>
      </c>
      <c r="E7" s="40"/>
      <c r="F7" s="39" t="s">
        <v>66</v>
      </c>
      <c r="G7" s="11">
        <f t="shared" si="10"/>
        <v>0.3027027027027027</v>
      </c>
      <c r="H7" s="7">
        <f t="shared" si="0"/>
        <v>185</v>
      </c>
      <c r="I7" s="7">
        <f t="shared" si="1"/>
        <v>20</v>
      </c>
      <c r="J7" s="7">
        <f t="shared" si="2"/>
        <v>56</v>
      </c>
      <c r="K7" s="7">
        <f t="shared" si="3"/>
        <v>3</v>
      </c>
      <c r="L7" s="7">
        <f t="shared" si="4"/>
        <v>38</v>
      </c>
      <c r="M7" s="7">
        <f t="shared" si="11"/>
        <v>55</v>
      </c>
      <c r="N7" s="7">
        <f t="shared" si="5"/>
        <v>1</v>
      </c>
      <c r="O7" s="4">
        <f t="shared" si="6"/>
        <v>0.3027027027027027</v>
      </c>
      <c r="P7" s="1">
        <v>185</v>
      </c>
      <c r="Q7" s="1">
        <v>20</v>
      </c>
      <c r="R7" s="1">
        <v>56</v>
      </c>
      <c r="S7" s="1">
        <v>3</v>
      </c>
      <c r="T7" s="1">
        <v>38</v>
      </c>
      <c r="U7" s="1">
        <f t="shared" si="7"/>
        <v>55</v>
      </c>
      <c r="V7" s="1">
        <v>1</v>
      </c>
      <c r="W7" s="4" t="e">
        <f t="shared" si="8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9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10"/>
        <v>0.2935323383084577</v>
      </c>
      <c r="H8" s="7">
        <f t="shared" si="0"/>
        <v>201</v>
      </c>
      <c r="I8" s="7">
        <f t="shared" si="1"/>
        <v>25</v>
      </c>
      <c r="J8" s="7">
        <f t="shared" si="2"/>
        <v>59</v>
      </c>
      <c r="K8" s="7">
        <f t="shared" si="3"/>
        <v>2</v>
      </c>
      <c r="L8" s="7">
        <f t="shared" si="4"/>
        <v>30</v>
      </c>
      <c r="M8" s="7">
        <f t="shared" si="11"/>
        <v>53</v>
      </c>
      <c r="N8" s="7">
        <f t="shared" si="5"/>
        <v>0</v>
      </c>
      <c r="O8" s="4">
        <f t="shared" si="6"/>
        <v>0.2935323383084577</v>
      </c>
      <c r="P8" s="1">
        <v>201</v>
      </c>
      <c r="Q8" s="1">
        <v>25</v>
      </c>
      <c r="R8" s="1">
        <v>59</v>
      </c>
      <c r="S8" s="1">
        <v>2</v>
      </c>
      <c r="T8" s="1">
        <v>30</v>
      </c>
      <c r="U8" s="1">
        <f t="shared" si="7"/>
        <v>53</v>
      </c>
      <c r="V8" s="1">
        <v>0</v>
      </c>
      <c r="W8" s="4" t="e">
        <f t="shared" si="8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9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0.28859060402684567</v>
      </c>
      <c r="H9" s="7">
        <f t="shared" si="0"/>
        <v>149</v>
      </c>
      <c r="I9" s="7">
        <f t="shared" si="1"/>
        <v>26</v>
      </c>
      <c r="J9" s="7">
        <f t="shared" si="2"/>
        <v>43</v>
      </c>
      <c r="K9" s="7">
        <f t="shared" si="3"/>
        <v>3</v>
      </c>
      <c r="L9" s="7">
        <f t="shared" si="4"/>
        <v>16</v>
      </c>
      <c r="M9" s="7">
        <f>I9+L9-K9</f>
        <v>39</v>
      </c>
      <c r="N9" s="7">
        <f t="shared" si="5"/>
        <v>10</v>
      </c>
      <c r="O9" s="4">
        <f t="shared" si="6"/>
        <v>0.28859060402684567</v>
      </c>
      <c r="P9" s="1">
        <v>149</v>
      </c>
      <c r="Q9" s="1">
        <v>26</v>
      </c>
      <c r="R9" s="1">
        <v>43</v>
      </c>
      <c r="S9" s="1">
        <v>3</v>
      </c>
      <c r="T9" s="1">
        <v>16</v>
      </c>
      <c r="U9" s="1">
        <f t="shared" si="7"/>
        <v>39</v>
      </c>
      <c r="V9" s="1">
        <v>10</v>
      </c>
      <c r="W9" s="4" t="e">
        <f t="shared" si="8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9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0.26153846153846155</v>
      </c>
      <c r="H10" s="7">
        <f t="shared" si="0"/>
        <v>195</v>
      </c>
      <c r="I10" s="7">
        <f t="shared" si="1"/>
        <v>28</v>
      </c>
      <c r="J10" s="7">
        <f t="shared" si="2"/>
        <v>51</v>
      </c>
      <c r="K10" s="7">
        <f t="shared" si="3"/>
        <v>8</v>
      </c>
      <c r="L10" s="7">
        <f t="shared" si="4"/>
        <v>29</v>
      </c>
      <c r="M10" s="7">
        <f>I10+L10-K10</f>
        <v>49</v>
      </c>
      <c r="N10" s="7">
        <f t="shared" si="5"/>
        <v>0</v>
      </c>
      <c r="O10" s="4">
        <f t="shared" si="6"/>
        <v>0.26153846153846155</v>
      </c>
      <c r="P10" s="1">
        <v>195</v>
      </c>
      <c r="Q10" s="1">
        <v>28</v>
      </c>
      <c r="R10" s="1">
        <v>51</v>
      </c>
      <c r="S10" s="1">
        <v>8</v>
      </c>
      <c r="T10" s="1">
        <v>29</v>
      </c>
      <c r="U10" s="1">
        <f t="shared" si="7"/>
        <v>49</v>
      </c>
      <c r="V10" s="1">
        <v>0</v>
      </c>
      <c r="W10" s="4" t="e">
        <f t="shared" si="8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9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44</v>
      </c>
      <c r="D11" s="40" t="s">
        <v>73</v>
      </c>
      <c r="E11" s="40" t="s">
        <v>16</v>
      </c>
      <c r="F11" s="39" t="s">
        <v>63</v>
      </c>
      <c r="G11" s="11">
        <f t="shared" si="10"/>
        <v>0.15625</v>
      </c>
      <c r="H11" s="7">
        <f t="shared" si="0"/>
        <v>64</v>
      </c>
      <c r="I11" s="7">
        <f t="shared" si="1"/>
        <v>5</v>
      </c>
      <c r="J11" s="7">
        <f t="shared" si="2"/>
        <v>10</v>
      </c>
      <c r="K11" s="7">
        <f t="shared" si="3"/>
        <v>0</v>
      </c>
      <c r="L11" s="7">
        <f t="shared" si="4"/>
        <v>3</v>
      </c>
      <c r="M11" s="7">
        <f t="shared" si="11"/>
        <v>8</v>
      </c>
      <c r="N11" s="7">
        <f t="shared" si="5"/>
        <v>2</v>
      </c>
      <c r="O11" s="4">
        <f t="shared" si="6"/>
        <v>0.15625</v>
      </c>
      <c r="P11" s="1">
        <v>64</v>
      </c>
      <c r="Q11" s="1">
        <v>5</v>
      </c>
      <c r="R11" s="1">
        <v>10</v>
      </c>
      <c r="S11" s="1">
        <v>0</v>
      </c>
      <c r="T11" s="1">
        <v>3</v>
      </c>
      <c r="U11" s="1">
        <f t="shared" si="7"/>
        <v>8</v>
      </c>
      <c r="V11" s="1">
        <v>2</v>
      </c>
      <c r="W11" s="4" t="e">
        <f t="shared" si="8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9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10"/>
        <v>0.2675438596491228</v>
      </c>
      <c r="H12" s="7">
        <f t="shared" si="0"/>
        <v>228</v>
      </c>
      <c r="I12" s="7">
        <f t="shared" si="1"/>
        <v>34</v>
      </c>
      <c r="J12" s="7">
        <f t="shared" si="2"/>
        <v>61</v>
      </c>
      <c r="K12" s="7">
        <f t="shared" si="3"/>
        <v>8</v>
      </c>
      <c r="L12" s="7">
        <f t="shared" si="4"/>
        <v>30</v>
      </c>
      <c r="M12" s="7">
        <f t="shared" si="11"/>
        <v>56</v>
      </c>
      <c r="N12" s="7">
        <f t="shared" si="5"/>
        <v>2</v>
      </c>
      <c r="O12" s="4">
        <f t="shared" si="6"/>
        <v>0.2675438596491228</v>
      </c>
      <c r="P12" s="1">
        <v>228</v>
      </c>
      <c r="Q12" s="1">
        <v>34</v>
      </c>
      <c r="R12" s="1">
        <v>61</v>
      </c>
      <c r="S12" s="1">
        <v>8</v>
      </c>
      <c r="T12" s="1">
        <v>30</v>
      </c>
      <c r="U12" s="1">
        <f t="shared" si="7"/>
        <v>56</v>
      </c>
      <c r="V12" s="1">
        <v>2</v>
      </c>
      <c r="W12" s="4" t="e">
        <f t="shared" si="8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9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10"/>
        <v>0.20833333333333334</v>
      </c>
      <c r="H13" s="7">
        <f t="shared" si="0"/>
        <v>120</v>
      </c>
      <c r="I13" s="7">
        <f t="shared" si="1"/>
        <v>11</v>
      </c>
      <c r="J13" s="7">
        <f t="shared" si="2"/>
        <v>25</v>
      </c>
      <c r="K13" s="7">
        <f t="shared" si="3"/>
        <v>1</v>
      </c>
      <c r="L13" s="7">
        <f t="shared" si="4"/>
        <v>8</v>
      </c>
      <c r="M13" s="7">
        <f t="shared" si="11"/>
        <v>18</v>
      </c>
      <c r="N13" s="7">
        <f t="shared" si="5"/>
        <v>1</v>
      </c>
      <c r="O13" s="4">
        <f t="shared" si="6"/>
        <v>0.20833333333333334</v>
      </c>
      <c r="P13" s="1">
        <v>120</v>
      </c>
      <c r="Q13" s="1">
        <v>11</v>
      </c>
      <c r="R13" s="1">
        <v>25</v>
      </c>
      <c r="S13" s="1">
        <v>1</v>
      </c>
      <c r="T13" s="1">
        <v>8</v>
      </c>
      <c r="U13" s="1">
        <f t="shared" si="7"/>
        <v>18</v>
      </c>
      <c r="V13" s="1">
        <v>1</v>
      </c>
      <c r="W13" s="4" t="e">
        <f t="shared" si="8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9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10"/>
        <v>0.3333333333333333</v>
      </c>
      <c r="H14" s="7">
        <f t="shared" si="0"/>
        <v>66</v>
      </c>
      <c r="I14" s="7">
        <f t="shared" si="1"/>
        <v>18</v>
      </c>
      <c r="J14" s="7">
        <f t="shared" si="2"/>
        <v>22</v>
      </c>
      <c r="K14" s="7">
        <f t="shared" si="3"/>
        <v>2</v>
      </c>
      <c r="L14" s="7">
        <f t="shared" si="4"/>
        <v>8</v>
      </c>
      <c r="M14" s="7">
        <f t="shared" si="11"/>
        <v>24</v>
      </c>
      <c r="N14" s="7">
        <f t="shared" si="5"/>
        <v>3</v>
      </c>
      <c r="O14" s="4">
        <f t="shared" si="6"/>
        <v>0.3333333333333333</v>
      </c>
      <c r="P14" s="1">
        <v>66</v>
      </c>
      <c r="Q14" s="1">
        <v>18</v>
      </c>
      <c r="R14" s="1">
        <v>22</v>
      </c>
      <c r="S14" s="1">
        <v>2</v>
      </c>
      <c r="T14" s="1">
        <v>8</v>
      </c>
      <c r="U14" s="1">
        <f t="shared" si="7"/>
        <v>24</v>
      </c>
      <c r="V14" s="1">
        <v>3</v>
      </c>
      <c r="W14" s="4" t="e">
        <f t="shared" si="8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9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0.1875</v>
      </c>
      <c r="H15" s="7">
        <f t="shared" si="0"/>
        <v>96</v>
      </c>
      <c r="I15" s="7">
        <f t="shared" si="1"/>
        <v>12</v>
      </c>
      <c r="J15" s="7">
        <f t="shared" si="2"/>
        <v>18</v>
      </c>
      <c r="K15" s="7">
        <f t="shared" si="3"/>
        <v>5</v>
      </c>
      <c r="L15" s="7">
        <f t="shared" si="4"/>
        <v>13</v>
      </c>
      <c r="M15" s="7">
        <f>I15+L15-K15</f>
        <v>20</v>
      </c>
      <c r="N15" s="7">
        <f t="shared" si="5"/>
        <v>0</v>
      </c>
      <c r="O15" s="4">
        <f t="shared" si="6"/>
        <v>0.1875</v>
      </c>
      <c r="P15" s="1">
        <v>96</v>
      </c>
      <c r="Q15" s="1">
        <v>12</v>
      </c>
      <c r="R15" s="1">
        <v>18</v>
      </c>
      <c r="S15" s="1">
        <v>5</v>
      </c>
      <c r="T15" s="1">
        <v>13</v>
      </c>
      <c r="U15" s="1">
        <f t="shared" si="7"/>
        <v>20</v>
      </c>
      <c r="V15" s="1">
        <v>0</v>
      </c>
      <c r="W15" s="4" t="e">
        <f t="shared" si="8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9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 t="e">
        <f t="shared" si="10"/>
        <v>#DIV/0!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11"/>
        <v>0</v>
      </c>
      <c r="N16" s="7">
        <f t="shared" si="5"/>
        <v>0</v>
      </c>
      <c r="O16" s="4" t="e">
        <f t="shared" si="6"/>
        <v>#DIV/0!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f t="shared" si="7"/>
        <v>0</v>
      </c>
      <c r="V16" s="1">
        <v>0</v>
      </c>
      <c r="W16" s="4" t="e">
        <f t="shared" si="8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9"/>
        <v>0</v>
      </c>
      <c r="AD16" s="1">
        <v>0</v>
      </c>
    </row>
    <row r="17" spans="1:30" ht="15.75" thickBot="1">
      <c r="A17" s="40">
        <v>30</v>
      </c>
      <c r="B17" s="41">
        <v>3</v>
      </c>
      <c r="C17" s="40" t="s">
        <v>52</v>
      </c>
      <c r="D17" s="40" t="s">
        <v>20</v>
      </c>
      <c r="E17" s="40" t="s">
        <v>17</v>
      </c>
      <c r="F17" s="39" t="s">
        <v>61</v>
      </c>
      <c r="G17" s="11">
        <f>J17/H17</f>
        <v>0.2523364485981308</v>
      </c>
      <c r="H17" s="7">
        <f t="shared" si="0"/>
        <v>214</v>
      </c>
      <c r="I17" s="7">
        <f t="shared" si="1"/>
        <v>28</v>
      </c>
      <c r="J17" s="7">
        <f t="shared" si="2"/>
        <v>54</v>
      </c>
      <c r="K17" s="7">
        <f t="shared" si="3"/>
        <v>11</v>
      </c>
      <c r="L17" s="7">
        <f t="shared" si="4"/>
        <v>30</v>
      </c>
      <c r="M17" s="7">
        <f>I17+L17-K17</f>
        <v>47</v>
      </c>
      <c r="N17" s="7">
        <f t="shared" si="5"/>
        <v>5</v>
      </c>
      <c r="O17" s="4">
        <f t="shared" si="6"/>
        <v>0.2523364485981308</v>
      </c>
      <c r="P17" s="1">
        <v>214</v>
      </c>
      <c r="Q17" s="1">
        <v>28</v>
      </c>
      <c r="R17" s="1">
        <v>54</v>
      </c>
      <c r="S17" s="1">
        <v>11</v>
      </c>
      <c r="T17" s="1">
        <v>30</v>
      </c>
      <c r="U17" s="1">
        <f t="shared" si="7"/>
        <v>47</v>
      </c>
      <c r="V17" s="1">
        <v>5</v>
      </c>
      <c r="W17" s="4" t="e">
        <f t="shared" si="8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9"/>
        <v>0</v>
      </c>
      <c r="AD17" s="1">
        <v>0</v>
      </c>
    </row>
    <row r="18" spans="1:14" ht="15.75" thickBot="1">
      <c r="A18" s="7">
        <f>SUM(A4:A17)</f>
        <v>166</v>
      </c>
      <c r="B18" s="7"/>
      <c r="C18" s="7"/>
      <c r="D18" s="7"/>
      <c r="E18" s="7"/>
      <c r="F18" s="10"/>
      <c r="G18" s="14">
        <f t="shared" si="10"/>
        <v>0.2673629242819843</v>
      </c>
      <c r="H18" s="15">
        <f aca="true" t="shared" si="12" ref="H18:N18">SUM(H4:H17)</f>
        <v>1915</v>
      </c>
      <c r="I18" s="15">
        <f t="shared" si="12"/>
        <v>261</v>
      </c>
      <c r="J18" s="15">
        <f t="shared" si="12"/>
        <v>512</v>
      </c>
      <c r="K18" s="15">
        <f t="shared" si="12"/>
        <v>57</v>
      </c>
      <c r="L18" s="15">
        <f t="shared" si="12"/>
        <v>279</v>
      </c>
      <c r="M18" s="15">
        <f t="shared" si="12"/>
        <v>483</v>
      </c>
      <c r="N18" s="16">
        <f t="shared" si="12"/>
        <v>25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24</v>
      </c>
      <c r="B21" s="41">
        <v>3</v>
      </c>
      <c r="C21" s="40" t="s">
        <v>44</v>
      </c>
      <c r="D21" s="40">
        <v>1</v>
      </c>
      <c r="E21" s="40"/>
      <c r="F21" s="39" t="s">
        <v>155</v>
      </c>
      <c r="G21" s="12">
        <f aca="true" t="shared" si="13" ref="G21:G31">M21/K21*9</f>
        <v>3.0948616600790517</v>
      </c>
      <c r="H21" s="12">
        <f aca="true" t="shared" si="14" ref="H21:H31">(L21+N21)/K21</f>
        <v>1.1620553359683796</v>
      </c>
      <c r="I21" s="7">
        <f aca="true" t="shared" si="15" ref="I21:N24">Q21-Y21</f>
        <v>6</v>
      </c>
      <c r="J21" s="7">
        <f t="shared" si="15"/>
        <v>0</v>
      </c>
      <c r="K21" s="13">
        <f t="shared" si="15"/>
        <v>84.33333333333333</v>
      </c>
      <c r="L21" s="7">
        <f t="shared" si="15"/>
        <v>76</v>
      </c>
      <c r="M21" s="7">
        <f t="shared" si="15"/>
        <v>29</v>
      </c>
      <c r="N21" s="7">
        <f t="shared" si="15"/>
        <v>22</v>
      </c>
      <c r="O21" s="5">
        <f aca="true" t="shared" si="16" ref="O21:O28">U21/S21*9</f>
        <v>3.0948616600790517</v>
      </c>
      <c r="P21" s="5">
        <f aca="true" t="shared" si="17" ref="P21:P28">(T21+V21)/S21</f>
        <v>1.1620553359683796</v>
      </c>
      <c r="Q21" s="1">
        <v>6</v>
      </c>
      <c r="R21" s="1">
        <v>0</v>
      </c>
      <c r="S21" s="34">
        <v>84.33333333333333</v>
      </c>
      <c r="T21" s="1">
        <v>76</v>
      </c>
      <c r="U21" s="1">
        <v>29</v>
      </c>
      <c r="V21" s="1">
        <v>22</v>
      </c>
      <c r="W21" s="5" t="e">
        <f aca="true" t="shared" si="18" ref="W21:W28">AC21/AA21*9</f>
        <v>#DIV/0!</v>
      </c>
      <c r="X21" s="5" t="e">
        <f aca="true" t="shared" si="19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40</v>
      </c>
      <c r="D22" s="40">
        <v>2</v>
      </c>
      <c r="E22" s="40"/>
      <c r="F22" s="39" t="s">
        <v>156</v>
      </c>
      <c r="G22" s="12">
        <f t="shared" si="13"/>
        <v>2.793103448275862</v>
      </c>
      <c r="H22" s="12">
        <f t="shared" si="14"/>
        <v>1.103448275862069</v>
      </c>
      <c r="I22" s="7">
        <f t="shared" si="15"/>
        <v>4</v>
      </c>
      <c r="J22" s="7">
        <f t="shared" si="15"/>
        <v>0</v>
      </c>
      <c r="K22" s="13">
        <f t="shared" si="15"/>
        <v>58</v>
      </c>
      <c r="L22" s="7">
        <f t="shared" si="15"/>
        <v>42</v>
      </c>
      <c r="M22" s="7">
        <f t="shared" si="15"/>
        <v>18</v>
      </c>
      <c r="N22" s="7">
        <f t="shared" si="15"/>
        <v>22</v>
      </c>
      <c r="O22" s="5">
        <f t="shared" si="16"/>
        <v>2.793103448275862</v>
      </c>
      <c r="P22" s="5">
        <f t="shared" si="17"/>
        <v>1.103448275862069</v>
      </c>
      <c r="Q22" s="1">
        <v>4</v>
      </c>
      <c r="R22" s="1">
        <v>0</v>
      </c>
      <c r="S22" s="34">
        <v>58</v>
      </c>
      <c r="T22" s="1">
        <v>42</v>
      </c>
      <c r="U22" s="1">
        <v>18</v>
      </c>
      <c r="V22" s="1">
        <v>22</v>
      </c>
      <c r="W22" s="5" t="e">
        <f t="shared" si="18"/>
        <v>#DIV/0!</v>
      </c>
      <c r="X22" s="5" t="e">
        <f t="shared" si="19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</v>
      </c>
      <c r="B23" s="41">
        <v>3</v>
      </c>
      <c r="C23" s="40" t="s">
        <v>43</v>
      </c>
      <c r="D23" s="40">
        <v>3</v>
      </c>
      <c r="E23" s="40"/>
      <c r="F23" s="39" t="s">
        <v>157</v>
      </c>
      <c r="G23" s="12">
        <f t="shared" si="13"/>
        <v>3.1004784688995213</v>
      </c>
      <c r="H23" s="12">
        <f t="shared" si="14"/>
        <v>1.2057416267942582</v>
      </c>
      <c r="I23" s="7">
        <f t="shared" si="15"/>
        <v>8</v>
      </c>
      <c r="J23" s="7">
        <f t="shared" si="15"/>
        <v>0</v>
      </c>
      <c r="K23" s="13">
        <f t="shared" si="15"/>
        <v>69.66666666666667</v>
      </c>
      <c r="L23" s="7">
        <f t="shared" si="15"/>
        <v>63</v>
      </c>
      <c r="M23" s="7">
        <f t="shared" si="15"/>
        <v>24</v>
      </c>
      <c r="N23" s="7">
        <f t="shared" si="15"/>
        <v>21</v>
      </c>
      <c r="O23" s="5">
        <f t="shared" si="16"/>
        <v>3.1004784688995213</v>
      </c>
      <c r="P23" s="5">
        <f t="shared" si="17"/>
        <v>1.2057416267942582</v>
      </c>
      <c r="Q23" s="1">
        <v>8</v>
      </c>
      <c r="R23" s="1">
        <v>0</v>
      </c>
      <c r="S23" s="34">
        <v>69.66666666666667</v>
      </c>
      <c r="T23" s="1">
        <v>63</v>
      </c>
      <c r="U23" s="1">
        <v>24</v>
      </c>
      <c r="V23" s="1">
        <v>21</v>
      </c>
      <c r="W23" s="5" t="e">
        <f t="shared" si="18"/>
        <v>#DIV/0!</v>
      </c>
      <c r="X23" s="5" t="e">
        <f t="shared" si="19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/>
      <c r="B24" s="41">
        <v>2</v>
      </c>
      <c r="C24" s="40" t="s">
        <v>40</v>
      </c>
      <c r="D24" s="40">
        <v>4</v>
      </c>
      <c r="E24" s="40"/>
      <c r="F24" s="39" t="s">
        <v>164</v>
      </c>
      <c r="G24" s="12">
        <f t="shared" si="13"/>
        <v>3.0374999999999996</v>
      </c>
      <c r="H24" s="12">
        <f t="shared" si="14"/>
        <v>1.4625</v>
      </c>
      <c r="I24" s="7">
        <f t="shared" si="15"/>
        <v>1</v>
      </c>
      <c r="J24" s="7">
        <f t="shared" si="15"/>
        <v>14</v>
      </c>
      <c r="K24" s="13">
        <f t="shared" si="15"/>
        <v>26.666666666666668</v>
      </c>
      <c r="L24" s="7">
        <f t="shared" si="15"/>
        <v>25</v>
      </c>
      <c r="M24" s="7">
        <f t="shared" si="15"/>
        <v>9</v>
      </c>
      <c r="N24" s="7">
        <f t="shared" si="15"/>
        <v>14</v>
      </c>
      <c r="O24" s="5">
        <f t="shared" si="16"/>
        <v>3.0374999999999996</v>
      </c>
      <c r="P24" s="5">
        <f t="shared" si="17"/>
        <v>1.4625</v>
      </c>
      <c r="Q24" s="1">
        <v>1</v>
      </c>
      <c r="R24" s="1">
        <v>14</v>
      </c>
      <c r="S24" s="34">
        <v>26.666666666666668</v>
      </c>
      <c r="T24" s="1">
        <v>25</v>
      </c>
      <c r="U24" s="1">
        <v>9</v>
      </c>
      <c r="V24" s="1">
        <v>14</v>
      </c>
      <c r="W24" s="5" t="e">
        <f t="shared" si="18"/>
        <v>#DIV/0!</v>
      </c>
      <c r="X24" s="5" t="e">
        <f t="shared" si="19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14</v>
      </c>
      <c r="B25" s="41">
        <v>3</v>
      </c>
      <c r="C25" s="40" t="s">
        <v>51</v>
      </c>
      <c r="D25" s="40">
        <v>5</v>
      </c>
      <c r="E25" s="40"/>
      <c r="F25" s="39" t="s">
        <v>159</v>
      </c>
      <c r="G25" s="12">
        <f t="shared" si="13"/>
        <v>2.88</v>
      </c>
      <c r="H25" s="12">
        <f t="shared" si="14"/>
        <v>1.72</v>
      </c>
      <c r="I25" s="7">
        <f aca="true" t="shared" si="20" ref="I25:N25">Q25-Y25</f>
        <v>2</v>
      </c>
      <c r="J25" s="7">
        <f t="shared" si="20"/>
        <v>5</v>
      </c>
      <c r="K25" s="13">
        <f t="shared" si="20"/>
        <v>25</v>
      </c>
      <c r="L25" s="7">
        <f t="shared" si="20"/>
        <v>17</v>
      </c>
      <c r="M25" s="7">
        <f t="shared" si="20"/>
        <v>8</v>
      </c>
      <c r="N25" s="7">
        <f t="shared" si="20"/>
        <v>26</v>
      </c>
      <c r="O25" s="5">
        <f t="shared" si="16"/>
        <v>2.88</v>
      </c>
      <c r="P25" s="5">
        <f t="shared" si="17"/>
        <v>1.72</v>
      </c>
      <c r="Q25" s="1">
        <v>2</v>
      </c>
      <c r="R25" s="1">
        <v>5</v>
      </c>
      <c r="S25" s="34">
        <v>25</v>
      </c>
      <c r="T25" s="1">
        <v>17</v>
      </c>
      <c r="U25" s="1">
        <v>8</v>
      </c>
      <c r="V25" s="1">
        <v>26</v>
      </c>
      <c r="W25" s="5" t="e">
        <f t="shared" si="18"/>
        <v>#DIV/0!</v>
      </c>
      <c r="X25" s="5" t="e">
        <f t="shared" si="19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15</v>
      </c>
      <c r="B26" s="41">
        <v>3</v>
      </c>
      <c r="C26" s="40" t="s">
        <v>52</v>
      </c>
      <c r="D26" s="40">
        <v>6</v>
      </c>
      <c r="E26" s="40"/>
      <c r="F26" s="39" t="s">
        <v>160</v>
      </c>
      <c r="G26" s="12">
        <f t="shared" si="13"/>
        <v>3.9272727272727277</v>
      </c>
      <c r="H26" s="12">
        <f t="shared" si="14"/>
        <v>1.240909090909091</v>
      </c>
      <c r="I26" s="7">
        <f aca="true" t="shared" si="21" ref="I26:N29">Q26-Y26</f>
        <v>3</v>
      </c>
      <c r="J26" s="7">
        <f t="shared" si="21"/>
        <v>0</v>
      </c>
      <c r="K26" s="13">
        <f t="shared" si="21"/>
        <v>73.33333333333333</v>
      </c>
      <c r="L26" s="7">
        <f t="shared" si="21"/>
        <v>66</v>
      </c>
      <c r="M26" s="7">
        <f t="shared" si="21"/>
        <v>32</v>
      </c>
      <c r="N26" s="7">
        <f t="shared" si="21"/>
        <v>25</v>
      </c>
      <c r="O26" s="5">
        <f t="shared" si="16"/>
        <v>3.9272727272727277</v>
      </c>
      <c r="P26" s="5">
        <f t="shared" si="17"/>
        <v>1.240909090909091</v>
      </c>
      <c r="Q26" s="1">
        <v>3</v>
      </c>
      <c r="R26" s="1">
        <v>0</v>
      </c>
      <c r="S26" s="34">
        <v>73.33333333333333</v>
      </c>
      <c r="T26" s="1">
        <v>66</v>
      </c>
      <c r="U26" s="1">
        <v>32</v>
      </c>
      <c r="V26" s="1">
        <v>25</v>
      </c>
      <c r="W26" s="5" t="e">
        <f t="shared" si="18"/>
        <v>#DIV/0!</v>
      </c>
      <c r="X26" s="5" t="e">
        <f t="shared" si="19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365</v>
      </c>
      <c r="B27" s="41">
        <v>3</v>
      </c>
      <c r="C27" s="40" t="s">
        <v>51</v>
      </c>
      <c r="D27" s="40">
        <v>7</v>
      </c>
      <c r="F27" s="39" t="s">
        <v>172</v>
      </c>
      <c r="G27" s="12">
        <f t="shared" si="13"/>
        <v>4.108695652173912</v>
      </c>
      <c r="H27" s="12">
        <f t="shared" si="14"/>
        <v>1.1739130434782608</v>
      </c>
      <c r="I27" s="7">
        <f t="shared" si="21"/>
        <v>0</v>
      </c>
      <c r="J27" s="7">
        <f t="shared" si="21"/>
        <v>0</v>
      </c>
      <c r="K27" s="13">
        <f t="shared" si="21"/>
        <v>15.333333333333336</v>
      </c>
      <c r="L27" s="7">
        <f t="shared" si="21"/>
        <v>13</v>
      </c>
      <c r="M27" s="7">
        <f t="shared" si="21"/>
        <v>7</v>
      </c>
      <c r="N27" s="7">
        <f t="shared" si="21"/>
        <v>5</v>
      </c>
      <c r="O27" s="5">
        <f t="shared" si="16"/>
        <v>3.4225352112676055</v>
      </c>
      <c r="P27" s="5">
        <f t="shared" si="17"/>
        <v>1.2676056338028168</v>
      </c>
      <c r="Q27" s="1">
        <v>0</v>
      </c>
      <c r="R27" s="1">
        <v>2</v>
      </c>
      <c r="S27" s="34">
        <v>47.333333333333336</v>
      </c>
      <c r="T27" s="1">
        <v>43</v>
      </c>
      <c r="U27" s="1">
        <v>18</v>
      </c>
      <c r="V27" s="1">
        <v>17</v>
      </c>
      <c r="W27" s="5">
        <f t="shared" si="18"/>
        <v>3.09375</v>
      </c>
      <c r="X27" s="5">
        <f t="shared" si="19"/>
        <v>1.3125</v>
      </c>
      <c r="Y27" s="1">
        <v>0</v>
      </c>
      <c r="Z27" s="1">
        <v>2</v>
      </c>
      <c r="AA27" s="1">
        <v>32</v>
      </c>
      <c r="AB27" s="1">
        <v>30</v>
      </c>
      <c r="AC27" s="1">
        <v>11</v>
      </c>
      <c r="AD27" s="1">
        <v>12</v>
      </c>
    </row>
    <row r="28" spans="1:30" ht="15">
      <c r="A28" s="40">
        <v>3</v>
      </c>
      <c r="B28" s="41">
        <v>2</v>
      </c>
      <c r="C28" s="40" t="s">
        <v>52</v>
      </c>
      <c r="D28" s="40">
        <v>8</v>
      </c>
      <c r="E28" s="40"/>
      <c r="F28" s="39" t="s">
        <v>162</v>
      </c>
      <c r="G28" s="12">
        <f t="shared" si="13"/>
        <v>4.643312101910828</v>
      </c>
      <c r="H28" s="12">
        <f t="shared" si="14"/>
        <v>1.5286624203821655</v>
      </c>
      <c r="I28" s="7">
        <f t="shared" si="21"/>
        <v>2</v>
      </c>
      <c r="J28" s="7">
        <f t="shared" si="21"/>
        <v>0</v>
      </c>
      <c r="K28" s="13">
        <f t="shared" si="21"/>
        <v>52.333333333333336</v>
      </c>
      <c r="L28" s="7">
        <f t="shared" si="21"/>
        <v>58</v>
      </c>
      <c r="M28" s="7">
        <f t="shared" si="21"/>
        <v>27</v>
      </c>
      <c r="N28" s="7">
        <f t="shared" si="21"/>
        <v>22</v>
      </c>
      <c r="O28" s="5">
        <f t="shared" si="16"/>
        <v>4.643312101910828</v>
      </c>
      <c r="P28" s="5">
        <f t="shared" si="17"/>
        <v>1.5286624203821655</v>
      </c>
      <c r="Q28" s="1">
        <v>2</v>
      </c>
      <c r="R28" s="1">
        <v>0</v>
      </c>
      <c r="S28" s="34">
        <v>52.333333333333336</v>
      </c>
      <c r="T28" s="1">
        <v>58</v>
      </c>
      <c r="U28" s="1">
        <v>27</v>
      </c>
      <c r="V28" s="1">
        <v>22</v>
      </c>
      <c r="W28" s="5" t="e">
        <f t="shared" si="18"/>
        <v>#DIV/0!</v>
      </c>
      <c r="X28" s="5" t="e">
        <f t="shared" si="19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</v>
      </c>
      <c r="B29" s="41">
        <v>2</v>
      </c>
      <c r="C29" s="40" t="s">
        <v>64</v>
      </c>
      <c r="D29" s="40">
        <v>9</v>
      </c>
      <c r="E29" s="40"/>
      <c r="F29" s="39" t="s">
        <v>163</v>
      </c>
      <c r="G29" s="12">
        <f>M29/K29*9</f>
        <v>2.454545454545455</v>
      </c>
      <c r="H29" s="12">
        <f>(L29+N29)/K29</f>
        <v>0.9545454545454546</v>
      </c>
      <c r="I29" s="7">
        <f t="shared" si="21"/>
        <v>4</v>
      </c>
      <c r="J29" s="7">
        <f t="shared" si="21"/>
        <v>0</v>
      </c>
      <c r="K29" s="13">
        <f t="shared" si="21"/>
        <v>29.333333333333332</v>
      </c>
      <c r="L29" s="7">
        <f t="shared" si="21"/>
        <v>22</v>
      </c>
      <c r="M29" s="7">
        <f t="shared" si="21"/>
        <v>8</v>
      </c>
      <c r="N29" s="7">
        <f t="shared" si="21"/>
        <v>6</v>
      </c>
      <c r="O29" s="5">
        <f>U29/S29*9</f>
        <v>2.454545454545455</v>
      </c>
      <c r="P29" s="5">
        <f>(T29+V29)/S29</f>
        <v>0.9545454545454546</v>
      </c>
      <c r="Q29" s="1">
        <v>4</v>
      </c>
      <c r="R29" s="1">
        <v>0</v>
      </c>
      <c r="S29" s="34">
        <v>29.333333333333332</v>
      </c>
      <c r="T29" s="1">
        <v>22</v>
      </c>
      <c r="U29" s="1">
        <v>8</v>
      </c>
      <c r="V29" s="1">
        <v>6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s="48" customFormat="1" ht="15.75" thickBot="1">
      <c r="A30" s="42">
        <v>15</v>
      </c>
      <c r="B30" s="43">
        <v>3</v>
      </c>
      <c r="C30" s="42" t="s">
        <v>42</v>
      </c>
      <c r="D30" s="42" t="s">
        <v>45</v>
      </c>
      <c r="E30" s="42"/>
      <c r="F30" s="44" t="s">
        <v>161</v>
      </c>
      <c r="G30" s="45">
        <f>M30/K30*9</f>
        <v>6.5675675675675675</v>
      </c>
      <c r="H30" s="45">
        <f>(L30+N30)/K30</f>
        <v>1.7027027027027026</v>
      </c>
      <c r="I30" s="42">
        <f aca="true" t="shared" si="22" ref="I30:N30">Q30-Y30</f>
        <v>3</v>
      </c>
      <c r="J30" s="42">
        <f t="shared" si="22"/>
        <v>0</v>
      </c>
      <c r="K30" s="46">
        <f t="shared" si="22"/>
        <v>12.333333333333334</v>
      </c>
      <c r="L30" s="42">
        <f t="shared" si="22"/>
        <v>16</v>
      </c>
      <c r="M30" s="42">
        <f t="shared" si="22"/>
        <v>9</v>
      </c>
      <c r="N30" s="42">
        <f t="shared" si="22"/>
        <v>5</v>
      </c>
      <c r="O30" s="47">
        <f>U30/S30*9</f>
        <v>6.5675675675675675</v>
      </c>
      <c r="P30" s="47">
        <f>(T30+V30)/S30</f>
        <v>1.7027027027027026</v>
      </c>
      <c r="Q30" s="48">
        <v>3</v>
      </c>
      <c r="R30" s="48">
        <v>0</v>
      </c>
      <c r="S30" s="49">
        <v>12.333333333333334</v>
      </c>
      <c r="T30" s="48">
        <v>16</v>
      </c>
      <c r="U30" s="48">
        <v>9</v>
      </c>
      <c r="V30" s="48">
        <v>5</v>
      </c>
      <c r="W30" s="47" t="e">
        <f>AC30/AA30*9</f>
        <v>#DIV/0!</v>
      </c>
      <c r="X30" s="47" t="e">
        <f>(AB30+AD30)/AA30</f>
        <v>#DIV/0!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</row>
    <row r="31" spans="1:14" ht="15.75" thickBot="1">
      <c r="A31" s="7">
        <f>SUM(A21:A30)</f>
        <v>87</v>
      </c>
      <c r="B31" s="7"/>
      <c r="C31" s="7"/>
      <c r="D31" s="7"/>
      <c r="E31" s="7"/>
      <c r="F31" s="10"/>
      <c r="G31" s="17">
        <f t="shared" si="13"/>
        <v>3.4480955937266624</v>
      </c>
      <c r="H31" s="18">
        <f t="shared" si="14"/>
        <v>1.268110530246453</v>
      </c>
      <c r="I31" s="15">
        <f aca="true" t="shared" si="23" ref="I31:N31">SUM(I21:I30)</f>
        <v>33</v>
      </c>
      <c r="J31" s="15">
        <f t="shared" si="23"/>
        <v>19</v>
      </c>
      <c r="K31" s="19">
        <f t="shared" si="23"/>
        <v>446.3333333333332</v>
      </c>
      <c r="L31" s="15">
        <f t="shared" si="23"/>
        <v>398</v>
      </c>
      <c r="M31" s="15">
        <f t="shared" si="23"/>
        <v>171</v>
      </c>
      <c r="N31" s="16">
        <f t="shared" si="23"/>
        <v>168</v>
      </c>
    </row>
    <row r="32" spans="1:14" ht="15">
      <c r="A32" s="7">
        <f>A18+A31</f>
        <v>253</v>
      </c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9" t="s">
        <v>28</v>
      </c>
      <c r="G33" s="7"/>
      <c r="H33" s="7"/>
      <c r="I33" s="7"/>
      <c r="J33" s="7"/>
      <c r="K33" s="7"/>
      <c r="L33" s="7"/>
      <c r="M33" s="7"/>
      <c r="N33" s="7"/>
    </row>
    <row r="34" spans="1:14" ht="15">
      <c r="A34" s="40">
        <v>7</v>
      </c>
      <c r="B34" s="41">
        <v>3</v>
      </c>
      <c r="C34" s="40" t="s">
        <v>41</v>
      </c>
      <c r="D34" s="40" t="s">
        <v>45</v>
      </c>
      <c r="E34" s="40"/>
      <c r="F34" s="39" t="s">
        <v>158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40</v>
      </c>
      <c r="D38" s="40" t="s">
        <v>45</v>
      </c>
      <c r="F38" s="39" t="s">
        <v>164</v>
      </c>
      <c r="G38" s="7">
        <v>1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2</v>
      </c>
      <c r="C39" s="40" t="s">
        <v>41</v>
      </c>
      <c r="D39" s="40" t="s">
        <v>45</v>
      </c>
      <c r="F39" s="39" t="s">
        <v>165</v>
      </c>
      <c r="G39" s="7">
        <v>2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2</v>
      </c>
      <c r="C40" s="40" t="s">
        <v>40</v>
      </c>
      <c r="D40" s="40" t="s">
        <v>45</v>
      </c>
      <c r="F40" s="39" t="s">
        <v>166</v>
      </c>
      <c r="G40" s="7">
        <v>3</v>
      </c>
      <c r="N40" s="7"/>
    </row>
    <row r="41" spans="1:9" ht="15">
      <c r="A41" s="40"/>
      <c r="B41" s="41">
        <v>3</v>
      </c>
      <c r="C41" s="40" t="s">
        <v>41</v>
      </c>
      <c r="D41" s="40" t="s">
        <v>45</v>
      </c>
      <c r="F41" s="39" t="s">
        <v>167</v>
      </c>
      <c r="G41" s="7">
        <v>4</v>
      </c>
      <c r="H41" s="7"/>
      <c r="I41" s="7"/>
    </row>
    <row r="42" spans="1:14" ht="15">
      <c r="A42" s="40"/>
      <c r="B42" s="41">
        <v>3</v>
      </c>
      <c r="C42" s="40" t="s">
        <v>44</v>
      </c>
      <c r="D42" s="40" t="s">
        <v>168</v>
      </c>
      <c r="F42" s="39" t="s">
        <v>169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64</v>
      </c>
      <c r="D43" s="40" t="s">
        <v>19</v>
      </c>
      <c r="F43" s="39" t="s">
        <v>170</v>
      </c>
      <c r="G43" s="7">
        <v>6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39</v>
      </c>
      <c r="D44" s="40" t="s">
        <v>15</v>
      </c>
      <c r="F44" s="39" t="s">
        <v>171</v>
      </c>
      <c r="G44" s="7">
        <v>7</v>
      </c>
      <c r="H44" s="7"/>
      <c r="I44" s="7"/>
      <c r="J44" s="7"/>
      <c r="K44" s="7"/>
      <c r="L44" s="7"/>
      <c r="M44" s="7"/>
      <c r="N44" s="7"/>
    </row>
    <row r="45" spans="1:14" ht="15">
      <c r="A45" s="40">
        <v>15</v>
      </c>
      <c r="B45" s="41">
        <v>3</v>
      </c>
      <c r="C45" s="40" t="s">
        <v>42</v>
      </c>
      <c r="D45" s="40" t="s">
        <v>45</v>
      </c>
      <c r="E45" s="40"/>
      <c r="F45" s="39" t="s">
        <v>161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64</v>
      </c>
      <c r="D46" s="40" t="s">
        <v>18</v>
      </c>
      <c r="F46" s="39" t="s">
        <v>173</v>
      </c>
      <c r="G46" s="7">
        <v>9</v>
      </c>
    </row>
    <row r="47" spans="1:7" ht="15">
      <c r="A47" s="40"/>
      <c r="B47" s="41">
        <v>3</v>
      </c>
      <c r="C47" s="40" t="s">
        <v>51</v>
      </c>
      <c r="D47" s="40" t="s">
        <v>45</v>
      </c>
      <c r="F47" s="39" t="s">
        <v>174</v>
      </c>
      <c r="G47" s="7">
        <v>10</v>
      </c>
    </row>
    <row r="48" spans="1:7" ht="15">
      <c r="A48" s="40"/>
      <c r="B48" s="41">
        <v>3</v>
      </c>
      <c r="C48" s="40" t="s">
        <v>40</v>
      </c>
      <c r="D48" s="40" t="s">
        <v>45</v>
      </c>
      <c r="F48" s="39" t="s">
        <v>175</v>
      </c>
      <c r="G48" s="7">
        <v>11</v>
      </c>
    </row>
    <row r="49" spans="1:7" ht="15">
      <c r="A49" s="40"/>
      <c r="B49" s="41">
        <v>3</v>
      </c>
      <c r="C49" s="40" t="s">
        <v>42</v>
      </c>
      <c r="D49" s="40" t="s">
        <v>45</v>
      </c>
      <c r="F49" s="39" t="s">
        <v>176</v>
      </c>
      <c r="G49" s="7">
        <v>12</v>
      </c>
    </row>
    <row r="50" spans="1:7" ht="15">
      <c r="A50" s="40"/>
      <c r="B50" s="41">
        <v>3</v>
      </c>
      <c r="C50" s="40" t="s">
        <v>52</v>
      </c>
      <c r="D50" s="40" t="s">
        <v>19</v>
      </c>
      <c r="F50" s="39" t="s">
        <v>177</v>
      </c>
      <c r="G50" s="7">
        <v>13</v>
      </c>
    </row>
    <row r="51" spans="1:7" ht="15">
      <c r="A51" s="40"/>
      <c r="B51" s="41">
        <v>3</v>
      </c>
      <c r="C51" s="40" t="s">
        <v>40</v>
      </c>
      <c r="D51" s="40" t="s">
        <v>18</v>
      </c>
      <c r="F51" s="39" t="s">
        <v>178</v>
      </c>
      <c r="G51" s="7">
        <v>14</v>
      </c>
    </row>
    <row r="52" spans="1:7" ht="15">
      <c r="A52" s="40"/>
      <c r="B52" s="41">
        <v>3</v>
      </c>
      <c r="C52" s="40" t="s">
        <v>58</v>
      </c>
      <c r="D52" s="40" t="s">
        <v>45</v>
      </c>
      <c r="F52" s="39" t="s">
        <v>179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47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180</v>
      </c>
      <c r="G4" s="11">
        <f>J4/H4</f>
        <v>0.27</v>
      </c>
      <c r="H4" s="7">
        <f aca="true" t="shared" si="0" ref="H4:L17">P4-X4</f>
        <v>100</v>
      </c>
      <c r="I4" s="7">
        <f t="shared" si="0"/>
        <v>15</v>
      </c>
      <c r="J4" s="7">
        <f t="shared" si="0"/>
        <v>27</v>
      </c>
      <c r="K4" s="7">
        <f t="shared" si="0"/>
        <v>5</v>
      </c>
      <c r="L4" s="7">
        <f t="shared" si="0"/>
        <v>24</v>
      </c>
      <c r="M4" s="7">
        <f>I4+L4-K4</f>
        <v>34</v>
      </c>
      <c r="N4" s="7">
        <f aca="true" t="shared" si="1" ref="N4:N17">V4-AD4</f>
        <v>0</v>
      </c>
      <c r="O4" s="4">
        <f aca="true" t="shared" si="2" ref="O4:O17">R4/P4</f>
        <v>0.27</v>
      </c>
      <c r="P4" s="1">
        <v>100</v>
      </c>
      <c r="Q4" s="1">
        <v>15</v>
      </c>
      <c r="R4" s="1">
        <v>27</v>
      </c>
      <c r="S4" s="1">
        <v>5</v>
      </c>
      <c r="T4" s="1">
        <v>24</v>
      </c>
      <c r="U4" s="1">
        <f aca="true" t="shared" si="3" ref="U4:U17">Q4+T4-S4</f>
        <v>34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181</v>
      </c>
      <c r="G5" s="11">
        <f aca="true" t="shared" si="6" ref="G5:G18">J5/H5</f>
        <v>0.11538461538461539</v>
      </c>
      <c r="H5" s="7">
        <f t="shared" si="0"/>
        <v>26</v>
      </c>
      <c r="I5" s="7">
        <f t="shared" si="0"/>
        <v>3</v>
      </c>
      <c r="J5" s="7">
        <f t="shared" si="0"/>
        <v>3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0.11538461538461539</v>
      </c>
      <c r="P5" s="1">
        <v>26</v>
      </c>
      <c r="Q5" s="1">
        <v>3</v>
      </c>
      <c r="R5" s="1">
        <v>3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182</v>
      </c>
      <c r="G6" s="11">
        <f t="shared" si="6"/>
        <v>0.3246753246753247</v>
      </c>
      <c r="H6" s="7">
        <f t="shared" si="0"/>
        <v>231</v>
      </c>
      <c r="I6" s="7">
        <f t="shared" si="0"/>
        <v>56</v>
      </c>
      <c r="J6" s="7">
        <f t="shared" si="0"/>
        <v>75</v>
      </c>
      <c r="K6" s="7">
        <f t="shared" si="0"/>
        <v>19</v>
      </c>
      <c r="L6" s="7">
        <f t="shared" si="0"/>
        <v>67</v>
      </c>
      <c r="M6" s="7">
        <f t="shared" si="7"/>
        <v>104</v>
      </c>
      <c r="N6" s="7">
        <f t="shared" si="1"/>
        <v>0</v>
      </c>
      <c r="O6" s="4">
        <f t="shared" si="2"/>
        <v>0.3246753246753247</v>
      </c>
      <c r="P6" s="1">
        <v>231</v>
      </c>
      <c r="Q6" s="1">
        <v>56</v>
      </c>
      <c r="R6" s="1">
        <v>75</v>
      </c>
      <c r="S6" s="1">
        <v>19</v>
      </c>
      <c r="T6" s="1">
        <v>67</v>
      </c>
      <c r="U6" s="1">
        <f t="shared" si="3"/>
        <v>104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183</v>
      </c>
      <c r="G7" s="11">
        <f t="shared" si="6"/>
        <v>0.24203821656050956</v>
      </c>
      <c r="H7" s="7">
        <f t="shared" si="0"/>
        <v>157</v>
      </c>
      <c r="I7" s="7">
        <f t="shared" si="0"/>
        <v>18</v>
      </c>
      <c r="J7" s="7">
        <f t="shared" si="0"/>
        <v>38</v>
      </c>
      <c r="K7" s="7">
        <f t="shared" si="0"/>
        <v>2</v>
      </c>
      <c r="L7" s="7">
        <f t="shared" si="0"/>
        <v>17</v>
      </c>
      <c r="M7" s="7">
        <f t="shared" si="7"/>
        <v>33</v>
      </c>
      <c r="N7" s="7">
        <f t="shared" si="1"/>
        <v>1</v>
      </c>
      <c r="O7" s="4">
        <f t="shared" si="2"/>
        <v>0.24203821656050956</v>
      </c>
      <c r="P7" s="1">
        <v>157</v>
      </c>
      <c r="Q7" s="1">
        <v>18</v>
      </c>
      <c r="R7" s="1">
        <v>38</v>
      </c>
      <c r="S7" s="1">
        <v>2</v>
      </c>
      <c r="T7" s="1">
        <v>17</v>
      </c>
      <c r="U7" s="1">
        <f t="shared" si="3"/>
        <v>33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184</v>
      </c>
      <c r="G8" s="11">
        <f t="shared" si="6"/>
        <v>0.23728813559322035</v>
      </c>
      <c r="H8" s="7">
        <f t="shared" si="0"/>
        <v>177</v>
      </c>
      <c r="I8" s="7">
        <f t="shared" si="0"/>
        <v>21</v>
      </c>
      <c r="J8" s="7">
        <f t="shared" si="0"/>
        <v>42</v>
      </c>
      <c r="K8" s="7">
        <f t="shared" si="0"/>
        <v>4</v>
      </c>
      <c r="L8" s="7">
        <f t="shared" si="0"/>
        <v>14</v>
      </c>
      <c r="M8" s="7">
        <f t="shared" si="7"/>
        <v>31</v>
      </c>
      <c r="N8" s="7">
        <f t="shared" si="1"/>
        <v>2</v>
      </c>
      <c r="O8" s="4">
        <f t="shared" si="2"/>
        <v>0.23728813559322035</v>
      </c>
      <c r="P8" s="1">
        <v>177</v>
      </c>
      <c r="Q8" s="1">
        <v>21</v>
      </c>
      <c r="R8" s="1">
        <v>42</v>
      </c>
      <c r="S8" s="1">
        <v>4</v>
      </c>
      <c r="T8" s="1">
        <v>14</v>
      </c>
      <c r="U8" s="1">
        <f t="shared" si="3"/>
        <v>31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185</v>
      </c>
      <c r="G9" s="11">
        <f>J9/H9</f>
        <v>0.32083333333333336</v>
      </c>
      <c r="H9" s="7">
        <f t="shared" si="0"/>
        <v>240</v>
      </c>
      <c r="I9" s="7">
        <f t="shared" si="0"/>
        <v>52</v>
      </c>
      <c r="J9" s="7">
        <f t="shared" si="0"/>
        <v>77</v>
      </c>
      <c r="K9" s="7">
        <f t="shared" si="0"/>
        <v>17</v>
      </c>
      <c r="L9" s="7">
        <f t="shared" si="0"/>
        <v>50</v>
      </c>
      <c r="M9" s="7">
        <f>I9+L9-K9</f>
        <v>85</v>
      </c>
      <c r="N9" s="7">
        <f t="shared" si="1"/>
        <v>6</v>
      </c>
      <c r="O9" s="4">
        <f t="shared" si="2"/>
        <v>0.32083333333333336</v>
      </c>
      <c r="P9" s="1">
        <v>240</v>
      </c>
      <c r="Q9" s="1">
        <v>52</v>
      </c>
      <c r="R9" s="1">
        <v>77</v>
      </c>
      <c r="S9" s="1">
        <v>17</v>
      </c>
      <c r="T9" s="1">
        <v>50</v>
      </c>
      <c r="U9" s="1">
        <f t="shared" si="3"/>
        <v>85</v>
      </c>
      <c r="V9" s="1">
        <v>6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186</v>
      </c>
      <c r="G10" s="11">
        <f>J10/H10</f>
        <v>0.30526315789473685</v>
      </c>
      <c r="H10" s="7">
        <f t="shared" si="0"/>
        <v>190</v>
      </c>
      <c r="I10" s="7">
        <f t="shared" si="0"/>
        <v>33</v>
      </c>
      <c r="J10" s="7">
        <f t="shared" si="0"/>
        <v>58</v>
      </c>
      <c r="K10" s="7">
        <f t="shared" si="0"/>
        <v>2</v>
      </c>
      <c r="L10" s="7">
        <f t="shared" si="0"/>
        <v>22</v>
      </c>
      <c r="M10" s="7">
        <f>I10+L10-K10</f>
        <v>53</v>
      </c>
      <c r="N10" s="7">
        <f t="shared" si="1"/>
        <v>0</v>
      </c>
      <c r="O10" s="4">
        <f t="shared" si="2"/>
        <v>0.30526315789473685</v>
      </c>
      <c r="P10" s="1">
        <v>190</v>
      </c>
      <c r="Q10" s="1">
        <v>33</v>
      </c>
      <c r="R10" s="1">
        <v>58</v>
      </c>
      <c r="S10" s="1">
        <v>2</v>
      </c>
      <c r="T10" s="1">
        <v>22</v>
      </c>
      <c r="U10" s="1">
        <f t="shared" si="3"/>
        <v>53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187</v>
      </c>
      <c r="G11" s="11">
        <f t="shared" si="6"/>
        <v>0.2</v>
      </c>
      <c r="H11" s="7">
        <f t="shared" si="0"/>
        <v>35</v>
      </c>
      <c r="I11" s="7">
        <f t="shared" si="0"/>
        <v>5</v>
      </c>
      <c r="J11" s="7">
        <f t="shared" si="0"/>
        <v>7</v>
      </c>
      <c r="K11" s="7">
        <f t="shared" si="0"/>
        <v>1</v>
      </c>
      <c r="L11" s="7">
        <f t="shared" si="0"/>
        <v>2</v>
      </c>
      <c r="M11" s="7">
        <f t="shared" si="7"/>
        <v>6</v>
      </c>
      <c r="N11" s="7">
        <f t="shared" si="1"/>
        <v>0</v>
      </c>
      <c r="O11" s="4">
        <f t="shared" si="2"/>
        <v>0.2</v>
      </c>
      <c r="P11" s="1">
        <v>35</v>
      </c>
      <c r="Q11" s="1">
        <v>5</v>
      </c>
      <c r="R11" s="1">
        <v>7</v>
      </c>
      <c r="S11" s="1">
        <v>1</v>
      </c>
      <c r="T11" s="1">
        <v>2</v>
      </c>
      <c r="U11" s="1">
        <f t="shared" si="3"/>
        <v>6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188</v>
      </c>
      <c r="G12" s="11">
        <f t="shared" si="6"/>
        <v>0.314410480349345</v>
      </c>
      <c r="H12" s="7">
        <f t="shared" si="0"/>
        <v>229</v>
      </c>
      <c r="I12" s="7">
        <f t="shared" si="0"/>
        <v>37</v>
      </c>
      <c r="J12" s="7">
        <f t="shared" si="0"/>
        <v>72</v>
      </c>
      <c r="K12" s="7">
        <f t="shared" si="0"/>
        <v>8</v>
      </c>
      <c r="L12" s="7">
        <f t="shared" si="0"/>
        <v>27</v>
      </c>
      <c r="M12" s="7">
        <f t="shared" si="7"/>
        <v>56</v>
      </c>
      <c r="N12" s="7">
        <f t="shared" si="1"/>
        <v>6</v>
      </c>
      <c r="O12" s="4">
        <f t="shared" si="2"/>
        <v>0.314410480349345</v>
      </c>
      <c r="P12" s="1">
        <v>229</v>
      </c>
      <c r="Q12" s="1">
        <v>37</v>
      </c>
      <c r="R12" s="1">
        <v>72</v>
      </c>
      <c r="S12" s="1">
        <v>8</v>
      </c>
      <c r="T12" s="1">
        <v>27</v>
      </c>
      <c r="U12" s="1">
        <f t="shared" si="3"/>
        <v>56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189</v>
      </c>
      <c r="G13" s="11">
        <f t="shared" si="6"/>
        <v>0.25116279069767444</v>
      </c>
      <c r="H13" s="7">
        <f t="shared" si="0"/>
        <v>215</v>
      </c>
      <c r="I13" s="7">
        <f t="shared" si="0"/>
        <v>32</v>
      </c>
      <c r="J13" s="7">
        <f t="shared" si="0"/>
        <v>54</v>
      </c>
      <c r="K13" s="7">
        <f t="shared" si="0"/>
        <v>8</v>
      </c>
      <c r="L13" s="7">
        <f t="shared" si="0"/>
        <v>30</v>
      </c>
      <c r="M13" s="7">
        <f t="shared" si="7"/>
        <v>54</v>
      </c>
      <c r="N13" s="7">
        <f t="shared" si="1"/>
        <v>5</v>
      </c>
      <c r="O13" s="4">
        <f t="shared" si="2"/>
        <v>0.25116279069767444</v>
      </c>
      <c r="P13" s="1">
        <v>215</v>
      </c>
      <c r="Q13" s="1">
        <v>32</v>
      </c>
      <c r="R13" s="1">
        <v>54</v>
      </c>
      <c r="S13" s="1">
        <v>8</v>
      </c>
      <c r="T13" s="1">
        <v>30</v>
      </c>
      <c r="U13" s="1">
        <f t="shared" si="3"/>
        <v>54</v>
      </c>
      <c r="V13" s="1">
        <v>5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190</v>
      </c>
      <c r="G14" s="11">
        <f t="shared" si="6"/>
        <v>0.27467811158798283</v>
      </c>
      <c r="H14" s="7">
        <f t="shared" si="0"/>
        <v>233</v>
      </c>
      <c r="I14" s="7">
        <f t="shared" si="0"/>
        <v>31</v>
      </c>
      <c r="J14" s="7">
        <f t="shared" si="0"/>
        <v>64</v>
      </c>
      <c r="K14" s="7">
        <f t="shared" si="0"/>
        <v>9</v>
      </c>
      <c r="L14" s="7">
        <f t="shared" si="0"/>
        <v>40</v>
      </c>
      <c r="M14" s="7">
        <f t="shared" si="7"/>
        <v>62</v>
      </c>
      <c r="N14" s="7">
        <f t="shared" si="1"/>
        <v>0</v>
      </c>
      <c r="O14" s="4">
        <f t="shared" si="2"/>
        <v>0.27467811158798283</v>
      </c>
      <c r="P14" s="1">
        <v>233</v>
      </c>
      <c r="Q14" s="1">
        <v>31</v>
      </c>
      <c r="R14" s="1">
        <v>64</v>
      </c>
      <c r="S14" s="1">
        <v>9</v>
      </c>
      <c r="T14" s="1">
        <v>40</v>
      </c>
      <c r="U14" s="1">
        <f t="shared" si="3"/>
        <v>62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191</v>
      </c>
      <c r="G15" s="11">
        <f>J15/H15</f>
        <v>0.2523809523809524</v>
      </c>
      <c r="H15" s="7">
        <f t="shared" si="0"/>
        <v>210</v>
      </c>
      <c r="I15" s="7">
        <f t="shared" si="0"/>
        <v>30</v>
      </c>
      <c r="J15" s="7">
        <f t="shared" si="0"/>
        <v>53</v>
      </c>
      <c r="K15" s="7">
        <f t="shared" si="0"/>
        <v>4</v>
      </c>
      <c r="L15" s="7">
        <f t="shared" si="0"/>
        <v>18</v>
      </c>
      <c r="M15" s="7">
        <f>I15+L15-K15</f>
        <v>44</v>
      </c>
      <c r="N15" s="7">
        <f t="shared" si="1"/>
        <v>5</v>
      </c>
      <c r="O15" s="4">
        <f t="shared" si="2"/>
        <v>0.2523809523809524</v>
      </c>
      <c r="P15" s="1">
        <v>210</v>
      </c>
      <c r="Q15" s="1">
        <v>30</v>
      </c>
      <c r="R15" s="1">
        <v>53</v>
      </c>
      <c r="S15" s="1">
        <v>4</v>
      </c>
      <c r="T15" s="1">
        <v>18</v>
      </c>
      <c r="U15" s="1">
        <f t="shared" si="3"/>
        <v>44</v>
      </c>
      <c r="V15" s="1">
        <v>5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192</v>
      </c>
      <c r="G16" s="11">
        <f t="shared" si="6"/>
        <v>0.24154589371980675</v>
      </c>
      <c r="H16" s="7">
        <f t="shared" si="0"/>
        <v>207</v>
      </c>
      <c r="I16" s="7">
        <f t="shared" si="0"/>
        <v>28</v>
      </c>
      <c r="J16" s="7">
        <f t="shared" si="0"/>
        <v>50</v>
      </c>
      <c r="K16" s="7">
        <f t="shared" si="0"/>
        <v>7</v>
      </c>
      <c r="L16" s="7">
        <f t="shared" si="0"/>
        <v>26</v>
      </c>
      <c r="M16" s="7">
        <f t="shared" si="7"/>
        <v>47</v>
      </c>
      <c r="N16" s="7">
        <f t="shared" si="1"/>
        <v>1</v>
      </c>
      <c r="O16" s="4">
        <f t="shared" si="2"/>
        <v>0.24154589371980675</v>
      </c>
      <c r="P16" s="1">
        <v>207</v>
      </c>
      <c r="Q16" s="1">
        <v>28</v>
      </c>
      <c r="R16" s="1">
        <v>50</v>
      </c>
      <c r="S16" s="1">
        <v>7</v>
      </c>
      <c r="T16" s="1">
        <v>26</v>
      </c>
      <c r="U16" s="1">
        <f t="shared" si="3"/>
        <v>47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193</v>
      </c>
      <c r="G17" s="11">
        <f>J17/H17</f>
        <v>0.3258426966292135</v>
      </c>
      <c r="H17" s="7">
        <f t="shared" si="0"/>
        <v>178</v>
      </c>
      <c r="I17" s="7">
        <f t="shared" si="0"/>
        <v>28</v>
      </c>
      <c r="J17" s="7">
        <f t="shared" si="0"/>
        <v>58</v>
      </c>
      <c r="K17" s="7">
        <f t="shared" si="0"/>
        <v>14</v>
      </c>
      <c r="L17" s="7">
        <f t="shared" si="0"/>
        <v>47</v>
      </c>
      <c r="M17" s="7">
        <f>I17+L17-K17</f>
        <v>61</v>
      </c>
      <c r="N17" s="7">
        <f t="shared" si="1"/>
        <v>0</v>
      </c>
      <c r="O17" s="4">
        <f t="shared" si="2"/>
        <v>0.3258426966292135</v>
      </c>
      <c r="P17" s="1">
        <v>178</v>
      </c>
      <c r="Q17" s="1">
        <v>28</v>
      </c>
      <c r="R17" s="1">
        <v>58</v>
      </c>
      <c r="S17" s="1">
        <v>14</v>
      </c>
      <c r="T17" s="1">
        <v>47</v>
      </c>
      <c r="U17" s="1">
        <f t="shared" si="3"/>
        <v>61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0.27924217462932455</v>
      </c>
      <c r="H18" s="15">
        <f aca="true" t="shared" si="8" ref="H18:N18">SUM(H4:H17)</f>
        <v>2428</v>
      </c>
      <c r="I18" s="15">
        <f t="shared" si="8"/>
        <v>389</v>
      </c>
      <c r="J18" s="15">
        <f t="shared" si="8"/>
        <v>678</v>
      </c>
      <c r="K18" s="15">
        <f t="shared" si="8"/>
        <v>100</v>
      </c>
      <c r="L18" s="15">
        <f t="shared" si="8"/>
        <v>387</v>
      </c>
      <c r="M18" s="15">
        <f t="shared" si="8"/>
        <v>676</v>
      </c>
      <c r="N18" s="16">
        <f t="shared" si="8"/>
        <v>26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194</v>
      </c>
      <c r="G21" s="12">
        <f aca="true" t="shared" si="9" ref="G21:G30">M21/K21*9</f>
        <v>4.6</v>
      </c>
      <c r="H21" s="12">
        <f aca="true" t="shared" si="10" ref="H21:H30">(L21+N21)/K21</f>
        <v>1.5555555555555556</v>
      </c>
      <c r="I21" s="7">
        <f aca="true" t="shared" si="11" ref="I21:N29">Q21-Y21</f>
        <v>3</v>
      </c>
      <c r="J21" s="7">
        <f t="shared" si="11"/>
        <v>4</v>
      </c>
      <c r="K21" s="13">
        <f t="shared" si="11"/>
        <v>45</v>
      </c>
      <c r="L21" s="7">
        <f t="shared" si="11"/>
        <v>46</v>
      </c>
      <c r="M21" s="7">
        <f t="shared" si="11"/>
        <v>23</v>
      </c>
      <c r="N21" s="7">
        <f t="shared" si="11"/>
        <v>24</v>
      </c>
      <c r="O21" s="5">
        <f aca="true" t="shared" si="12" ref="O21:O28">U21/S21*9</f>
        <v>4.6</v>
      </c>
      <c r="P21" s="5">
        <f aca="true" t="shared" si="13" ref="P21:P28">(T21+V21)/S21</f>
        <v>1.5555555555555556</v>
      </c>
      <c r="Q21" s="1">
        <v>3</v>
      </c>
      <c r="R21" s="1">
        <v>4</v>
      </c>
      <c r="S21" s="34">
        <v>45</v>
      </c>
      <c r="T21" s="1">
        <v>46</v>
      </c>
      <c r="U21" s="1">
        <v>23</v>
      </c>
      <c r="V21" s="1">
        <v>24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195</v>
      </c>
      <c r="G22" s="12">
        <f t="shared" si="9"/>
        <v>6.136363636363637</v>
      </c>
      <c r="H22" s="12">
        <f t="shared" si="10"/>
        <v>1.6090909090909091</v>
      </c>
      <c r="I22" s="7">
        <f t="shared" si="11"/>
        <v>3</v>
      </c>
      <c r="J22" s="7">
        <f t="shared" si="11"/>
        <v>0</v>
      </c>
      <c r="K22" s="13">
        <f t="shared" si="11"/>
        <v>73.33333333333333</v>
      </c>
      <c r="L22" s="7">
        <f t="shared" si="11"/>
        <v>94</v>
      </c>
      <c r="M22" s="7">
        <f t="shared" si="11"/>
        <v>50</v>
      </c>
      <c r="N22" s="7">
        <f t="shared" si="11"/>
        <v>24</v>
      </c>
      <c r="O22" s="5">
        <f t="shared" si="12"/>
        <v>6.136363636363637</v>
      </c>
      <c r="P22" s="5">
        <f t="shared" si="13"/>
        <v>1.6090909090909091</v>
      </c>
      <c r="Q22" s="1">
        <v>3</v>
      </c>
      <c r="R22" s="1">
        <v>0</v>
      </c>
      <c r="S22" s="34">
        <v>73.33333333333333</v>
      </c>
      <c r="T22" s="1">
        <v>94</v>
      </c>
      <c r="U22" s="1">
        <v>50</v>
      </c>
      <c r="V22" s="1">
        <v>24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196</v>
      </c>
      <c r="G23" s="12">
        <f t="shared" si="9"/>
        <v>5.447368421052632</v>
      </c>
      <c r="H23" s="12">
        <f t="shared" si="10"/>
        <v>1.5263157894736843</v>
      </c>
      <c r="I23" s="7">
        <f t="shared" si="11"/>
        <v>6</v>
      </c>
      <c r="J23" s="7">
        <f t="shared" si="11"/>
        <v>0</v>
      </c>
      <c r="K23" s="13">
        <f t="shared" si="11"/>
        <v>76</v>
      </c>
      <c r="L23" s="7">
        <f t="shared" si="11"/>
        <v>92</v>
      </c>
      <c r="M23" s="7">
        <f t="shared" si="11"/>
        <v>46</v>
      </c>
      <c r="N23" s="7">
        <f t="shared" si="11"/>
        <v>24</v>
      </c>
      <c r="O23" s="5">
        <f t="shared" si="12"/>
        <v>5.447368421052632</v>
      </c>
      <c r="P23" s="5">
        <f t="shared" si="13"/>
        <v>1.5263157894736843</v>
      </c>
      <c r="Q23" s="1">
        <v>6</v>
      </c>
      <c r="R23" s="1">
        <v>0</v>
      </c>
      <c r="S23" s="34">
        <v>76</v>
      </c>
      <c r="T23" s="1">
        <v>92</v>
      </c>
      <c r="U23" s="1">
        <v>46</v>
      </c>
      <c r="V23" s="1">
        <v>24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197</v>
      </c>
      <c r="G24" s="12">
        <f t="shared" si="9"/>
        <v>6.6</v>
      </c>
      <c r="H24" s="12">
        <f t="shared" si="10"/>
        <v>1.5333333333333334</v>
      </c>
      <c r="I24" s="7">
        <f t="shared" si="11"/>
        <v>3</v>
      </c>
      <c r="J24" s="7">
        <f t="shared" si="11"/>
        <v>0</v>
      </c>
      <c r="K24" s="13">
        <f t="shared" si="11"/>
        <v>30</v>
      </c>
      <c r="L24" s="7">
        <f t="shared" si="11"/>
        <v>35</v>
      </c>
      <c r="M24" s="7">
        <f t="shared" si="11"/>
        <v>22</v>
      </c>
      <c r="N24" s="7">
        <f t="shared" si="11"/>
        <v>11</v>
      </c>
      <c r="O24" s="5">
        <f t="shared" si="12"/>
        <v>6.6</v>
      </c>
      <c r="P24" s="5">
        <f t="shared" si="13"/>
        <v>1.5333333333333334</v>
      </c>
      <c r="Q24" s="1">
        <v>3</v>
      </c>
      <c r="R24" s="1">
        <v>0</v>
      </c>
      <c r="S24" s="34">
        <v>30</v>
      </c>
      <c r="T24" s="1">
        <v>35</v>
      </c>
      <c r="U24" s="1">
        <v>22</v>
      </c>
      <c r="V24" s="1">
        <v>11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8</v>
      </c>
      <c r="B25" s="41">
        <v>3</v>
      </c>
      <c r="C25" s="40" t="s">
        <v>39</v>
      </c>
      <c r="D25" s="40">
        <v>5</v>
      </c>
      <c r="E25" s="40"/>
      <c r="F25" s="39" t="s">
        <v>198</v>
      </c>
      <c r="G25" s="12">
        <f t="shared" si="9"/>
        <v>3.7951807228915664</v>
      </c>
      <c r="H25" s="12">
        <f t="shared" si="10"/>
        <v>1.2650602409638554</v>
      </c>
      <c r="I25" s="7">
        <f t="shared" si="11"/>
        <v>8</v>
      </c>
      <c r="J25" s="7">
        <f t="shared" si="11"/>
        <v>0</v>
      </c>
      <c r="K25" s="13">
        <f t="shared" si="11"/>
        <v>83</v>
      </c>
      <c r="L25" s="7">
        <f t="shared" si="11"/>
        <v>80</v>
      </c>
      <c r="M25" s="7">
        <f t="shared" si="11"/>
        <v>35</v>
      </c>
      <c r="N25" s="7">
        <f t="shared" si="11"/>
        <v>25</v>
      </c>
      <c r="O25" s="5">
        <f t="shared" si="12"/>
        <v>3.7951807228915664</v>
      </c>
      <c r="P25" s="5">
        <f t="shared" si="13"/>
        <v>1.2650602409638554</v>
      </c>
      <c r="Q25" s="1">
        <v>8</v>
      </c>
      <c r="R25" s="1">
        <v>0</v>
      </c>
      <c r="S25" s="34">
        <v>83</v>
      </c>
      <c r="T25" s="1">
        <v>80</v>
      </c>
      <c r="U25" s="1">
        <v>35</v>
      </c>
      <c r="V25" s="1">
        <v>25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199</v>
      </c>
      <c r="G26" s="12">
        <f t="shared" si="9"/>
        <v>3.0119521912350598</v>
      </c>
      <c r="H26" s="12">
        <f t="shared" si="10"/>
        <v>1.0398406374501992</v>
      </c>
      <c r="I26" s="7">
        <f t="shared" si="11"/>
        <v>5</v>
      </c>
      <c r="J26" s="7">
        <f t="shared" si="11"/>
        <v>0</v>
      </c>
      <c r="K26" s="13">
        <f t="shared" si="11"/>
        <v>83.66666666666667</v>
      </c>
      <c r="L26" s="7">
        <f t="shared" si="11"/>
        <v>70</v>
      </c>
      <c r="M26" s="7">
        <f t="shared" si="11"/>
        <v>28</v>
      </c>
      <c r="N26" s="7">
        <f t="shared" si="11"/>
        <v>17</v>
      </c>
      <c r="O26" s="5">
        <f t="shared" si="12"/>
        <v>3.0119521912350598</v>
      </c>
      <c r="P26" s="5">
        <f t="shared" si="13"/>
        <v>1.0398406374501992</v>
      </c>
      <c r="Q26" s="1">
        <v>5</v>
      </c>
      <c r="R26" s="1">
        <v>0</v>
      </c>
      <c r="S26" s="34">
        <v>83.66666666666667</v>
      </c>
      <c r="T26" s="1">
        <v>70</v>
      </c>
      <c r="U26" s="1">
        <v>28</v>
      </c>
      <c r="V26" s="1">
        <v>17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</v>
      </c>
      <c r="B27" s="41">
        <v>3</v>
      </c>
      <c r="C27" s="40" t="s">
        <v>43</v>
      </c>
      <c r="D27" s="40">
        <v>7</v>
      </c>
      <c r="E27" s="40"/>
      <c r="F27" s="39" t="s">
        <v>200</v>
      </c>
      <c r="G27" s="12">
        <f t="shared" si="9"/>
        <v>2.109375</v>
      </c>
      <c r="H27" s="12">
        <f t="shared" si="10"/>
        <v>1.265625</v>
      </c>
      <c r="I27" s="7">
        <f t="shared" si="11"/>
        <v>3</v>
      </c>
      <c r="J27" s="7">
        <f t="shared" si="11"/>
        <v>3</v>
      </c>
      <c r="K27" s="13">
        <f t="shared" si="11"/>
        <v>21.333333333333332</v>
      </c>
      <c r="L27" s="7">
        <f t="shared" si="11"/>
        <v>17</v>
      </c>
      <c r="M27" s="7">
        <f t="shared" si="11"/>
        <v>5</v>
      </c>
      <c r="N27" s="7">
        <f t="shared" si="11"/>
        <v>10</v>
      </c>
      <c r="O27" s="5">
        <f t="shared" si="12"/>
        <v>2.109375</v>
      </c>
      <c r="P27" s="5">
        <f t="shared" si="13"/>
        <v>1.265625</v>
      </c>
      <c r="Q27" s="1">
        <v>3</v>
      </c>
      <c r="R27" s="1">
        <v>3</v>
      </c>
      <c r="S27" s="34">
        <v>21.333333333333332</v>
      </c>
      <c r="T27" s="1">
        <v>17</v>
      </c>
      <c r="U27" s="1">
        <v>5</v>
      </c>
      <c r="V27" s="1">
        <v>10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365</v>
      </c>
      <c r="B28" s="41">
        <v>2</v>
      </c>
      <c r="C28" s="40" t="s">
        <v>44</v>
      </c>
      <c r="D28" s="40">
        <v>8</v>
      </c>
      <c r="E28" s="40"/>
      <c r="F28" s="39" t="s">
        <v>205</v>
      </c>
      <c r="G28" s="12">
        <f t="shared" si="9"/>
        <v>4.344827586206897</v>
      </c>
      <c r="H28" s="12">
        <f t="shared" si="10"/>
        <v>1.2758620689655173</v>
      </c>
      <c r="I28" s="7">
        <f t="shared" si="11"/>
        <v>4</v>
      </c>
      <c r="J28" s="7">
        <f t="shared" si="11"/>
        <v>1</v>
      </c>
      <c r="K28" s="13">
        <f t="shared" si="11"/>
        <v>29</v>
      </c>
      <c r="L28" s="7">
        <f t="shared" si="11"/>
        <v>21</v>
      </c>
      <c r="M28" s="7">
        <f t="shared" si="11"/>
        <v>14</v>
      </c>
      <c r="N28" s="7">
        <f t="shared" si="11"/>
        <v>16</v>
      </c>
      <c r="O28" s="5">
        <f t="shared" si="12"/>
        <v>4.344827586206897</v>
      </c>
      <c r="P28" s="5">
        <f t="shared" si="13"/>
        <v>1.2758620689655173</v>
      </c>
      <c r="Q28" s="1">
        <v>4</v>
      </c>
      <c r="R28" s="1">
        <v>1</v>
      </c>
      <c r="S28" s="34">
        <v>29</v>
      </c>
      <c r="T28" s="1">
        <v>21</v>
      </c>
      <c r="U28" s="1">
        <v>14</v>
      </c>
      <c r="V28" s="1">
        <v>16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365</v>
      </c>
      <c r="B29" s="41">
        <v>3</v>
      </c>
      <c r="C29" s="40" t="s">
        <v>44</v>
      </c>
      <c r="D29" s="40">
        <v>9</v>
      </c>
      <c r="E29" s="40"/>
      <c r="F29" s="39" t="s">
        <v>209</v>
      </c>
      <c r="G29" s="12">
        <f t="shared" si="9"/>
        <v>6.113207547169811</v>
      </c>
      <c r="H29" s="12">
        <f t="shared" si="10"/>
        <v>1.811320754716981</v>
      </c>
      <c r="I29" s="7">
        <f t="shared" si="11"/>
        <v>1</v>
      </c>
      <c r="J29" s="7">
        <f t="shared" si="11"/>
        <v>0</v>
      </c>
      <c r="K29" s="13">
        <f t="shared" si="11"/>
        <v>35.333333333333336</v>
      </c>
      <c r="L29" s="7">
        <f t="shared" si="11"/>
        <v>49</v>
      </c>
      <c r="M29" s="7">
        <f t="shared" si="11"/>
        <v>24</v>
      </c>
      <c r="N29" s="7">
        <f t="shared" si="11"/>
        <v>15</v>
      </c>
      <c r="O29" s="5">
        <f>U29/S29*9</f>
        <v>6.113207547169811</v>
      </c>
      <c r="P29" s="5">
        <f>(T29+V29)/S29</f>
        <v>1.811320754716981</v>
      </c>
      <c r="Q29" s="1">
        <v>1</v>
      </c>
      <c r="R29" s="1">
        <v>0</v>
      </c>
      <c r="S29" s="34">
        <v>35.333333333333336</v>
      </c>
      <c r="T29" s="1">
        <v>49</v>
      </c>
      <c r="U29" s="1">
        <v>24</v>
      </c>
      <c r="V29" s="1">
        <v>15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4.663636363636364</v>
      </c>
      <c r="H30" s="18">
        <f t="shared" si="10"/>
        <v>1.4055944055944056</v>
      </c>
      <c r="I30" s="15">
        <f aca="true" t="shared" si="16" ref="I30:N30">SUM(I21:I29)</f>
        <v>36</v>
      </c>
      <c r="J30" s="15">
        <f t="shared" si="16"/>
        <v>8</v>
      </c>
      <c r="K30" s="19">
        <f t="shared" si="16"/>
        <v>476.66666666666663</v>
      </c>
      <c r="L30" s="15">
        <f t="shared" si="16"/>
        <v>504</v>
      </c>
      <c r="M30" s="15">
        <f t="shared" si="16"/>
        <v>247</v>
      </c>
      <c r="N30" s="16">
        <f t="shared" si="16"/>
        <v>166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 t="s">
        <v>45</v>
      </c>
      <c r="B36" s="41">
        <v>2</v>
      </c>
      <c r="C36" s="40" t="s">
        <v>44</v>
      </c>
      <c r="D36" s="40" t="s">
        <v>18</v>
      </c>
      <c r="E36" s="40"/>
      <c r="F36" s="39" t="s">
        <v>203</v>
      </c>
      <c r="G36" s="7">
        <v>1</v>
      </c>
      <c r="N36" s="7"/>
    </row>
    <row r="37" spans="1:14" ht="15">
      <c r="A37" s="40"/>
      <c r="B37" s="41">
        <v>2</v>
      </c>
      <c r="C37" s="40" t="s">
        <v>43</v>
      </c>
      <c r="D37" s="40" t="s">
        <v>45</v>
      </c>
      <c r="E37" s="40"/>
      <c r="F37" s="39" t="s">
        <v>204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 t="s">
        <v>364</v>
      </c>
      <c r="B38" s="41">
        <v>3</v>
      </c>
      <c r="C38" s="40" t="s">
        <v>41</v>
      </c>
      <c r="D38" s="40" t="s">
        <v>45</v>
      </c>
      <c r="E38" s="40"/>
      <c r="F38" s="39" t="s">
        <v>201</v>
      </c>
      <c r="G38" s="7">
        <v>3</v>
      </c>
      <c r="H38" s="7"/>
      <c r="I38" s="40"/>
      <c r="J38" s="41"/>
      <c r="K38" s="40"/>
      <c r="L38" s="40"/>
      <c r="M38" s="40"/>
      <c r="N38" s="39"/>
    </row>
    <row r="39" spans="1:14" ht="15">
      <c r="A39" s="40"/>
      <c r="B39" s="41">
        <v>2</v>
      </c>
      <c r="C39" s="40" t="s">
        <v>41</v>
      </c>
      <c r="D39" s="40" t="s">
        <v>14</v>
      </c>
      <c r="E39" s="40"/>
      <c r="F39" s="39" t="s">
        <v>206</v>
      </c>
      <c r="G39" s="7">
        <v>4</v>
      </c>
      <c r="H39" s="7"/>
      <c r="I39" s="40"/>
      <c r="J39" s="41"/>
      <c r="K39" s="40"/>
      <c r="L39" s="40"/>
      <c r="M39" s="40"/>
      <c r="N39" s="39"/>
    </row>
    <row r="40" spans="1:14" ht="15">
      <c r="A40" s="40"/>
      <c r="B40" s="41">
        <v>3</v>
      </c>
      <c r="C40" s="40" t="s">
        <v>43</v>
      </c>
      <c r="D40" s="40" t="s">
        <v>19</v>
      </c>
      <c r="E40" s="40"/>
      <c r="F40" s="39" t="s">
        <v>207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208</v>
      </c>
      <c r="G41" s="7">
        <v>6</v>
      </c>
      <c r="H41" s="7"/>
      <c r="I41" s="7"/>
      <c r="J41" s="7"/>
      <c r="K41" s="7"/>
      <c r="L41" s="7"/>
      <c r="M41" s="7"/>
      <c r="N41" s="7"/>
    </row>
    <row r="42" spans="1:9" ht="15">
      <c r="A42" s="40" t="s">
        <v>364</v>
      </c>
      <c r="B42" s="41">
        <v>3</v>
      </c>
      <c r="C42" s="40" t="s">
        <v>52</v>
      </c>
      <c r="D42" s="40" t="s">
        <v>45</v>
      </c>
      <c r="E42" s="40"/>
      <c r="F42" s="39" t="s">
        <v>202</v>
      </c>
      <c r="G42" s="7">
        <v>7</v>
      </c>
      <c r="H42" s="7"/>
      <c r="I42" s="7"/>
    </row>
    <row r="43" spans="1:14" ht="15">
      <c r="A43" s="40"/>
      <c r="B43" s="41">
        <v>3</v>
      </c>
      <c r="C43" s="40" t="s">
        <v>44</v>
      </c>
      <c r="D43" s="40" t="s">
        <v>19</v>
      </c>
      <c r="E43" s="40"/>
      <c r="F43" s="39" t="s">
        <v>210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43</v>
      </c>
      <c r="D44" s="40" t="s">
        <v>18</v>
      </c>
      <c r="E44" s="40"/>
      <c r="F44" s="39" t="s">
        <v>211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212</v>
      </c>
      <c r="G45" s="7">
        <v>10</v>
      </c>
    </row>
    <row r="46" spans="1:7" ht="15">
      <c r="A46" s="40"/>
      <c r="B46" s="41">
        <v>3</v>
      </c>
      <c r="C46" s="40" t="s">
        <v>43</v>
      </c>
      <c r="D46" s="40" t="s">
        <v>45</v>
      </c>
      <c r="E46" s="40"/>
      <c r="F46" s="39" t="s">
        <v>213</v>
      </c>
      <c r="G46" s="7">
        <v>11</v>
      </c>
    </row>
    <row r="47" spans="1:7" ht="15">
      <c r="A47" s="40"/>
      <c r="B47" s="41">
        <v>3</v>
      </c>
      <c r="C47" s="40" t="s">
        <v>42</v>
      </c>
      <c r="D47" s="40" t="s">
        <v>45</v>
      </c>
      <c r="E47" s="40"/>
      <c r="F47" s="39" t="s">
        <v>214</v>
      </c>
      <c r="G47" s="7">
        <v>12</v>
      </c>
    </row>
    <row r="48" spans="1:7" ht="15">
      <c r="A48" s="40"/>
      <c r="B48" s="41">
        <v>3</v>
      </c>
      <c r="C48" s="40" t="s">
        <v>43</v>
      </c>
      <c r="D48" s="40" t="s">
        <v>45</v>
      </c>
      <c r="E48" s="40"/>
      <c r="F48" s="39" t="s">
        <v>215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19</v>
      </c>
      <c r="E49" s="40"/>
      <c r="F49" s="39" t="s">
        <v>216</v>
      </c>
      <c r="G49" s="7">
        <v>14</v>
      </c>
    </row>
    <row r="50" spans="1:7" ht="15">
      <c r="A50" s="40"/>
      <c r="B50" s="41">
        <v>3</v>
      </c>
      <c r="C50" s="40" t="s">
        <v>42</v>
      </c>
      <c r="D50" s="40" t="s">
        <v>45</v>
      </c>
      <c r="E50" s="40"/>
      <c r="F50" s="39" t="s">
        <v>217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67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218</v>
      </c>
      <c r="G4" s="11">
        <f aca="true" t="shared" si="0" ref="G4:G18">J4/H4</f>
        <v>0.32044198895027626</v>
      </c>
      <c r="H4" s="7">
        <f aca="true" t="shared" si="1" ref="H4:H17">P4-X4</f>
        <v>181</v>
      </c>
      <c r="I4" s="7">
        <f aca="true" t="shared" si="2" ref="I4:I17">Q4-Y4</f>
        <v>24</v>
      </c>
      <c r="J4" s="7">
        <f aca="true" t="shared" si="3" ref="J4:J17">R4-Z4</f>
        <v>58</v>
      </c>
      <c r="K4" s="7">
        <f aca="true" t="shared" si="4" ref="K4:K17">S4-AA4</f>
        <v>6</v>
      </c>
      <c r="L4" s="7">
        <f aca="true" t="shared" si="5" ref="L4:L17">T4-AB4</f>
        <v>24</v>
      </c>
      <c r="M4" s="7">
        <f aca="true" t="shared" si="6" ref="M4:M17">I4+L4-K4</f>
        <v>42</v>
      </c>
      <c r="N4" s="7">
        <f aca="true" t="shared" si="7" ref="N4:N17">V4-AD4</f>
        <v>0</v>
      </c>
      <c r="O4" s="4">
        <f aca="true" t="shared" si="8" ref="O4:O17">R4/P4</f>
        <v>0.32044198895027626</v>
      </c>
      <c r="P4" s="1">
        <v>181</v>
      </c>
      <c r="Q4" s="1">
        <v>24</v>
      </c>
      <c r="R4" s="1">
        <v>58</v>
      </c>
      <c r="S4" s="1">
        <v>6</v>
      </c>
      <c r="T4" s="1">
        <v>24</v>
      </c>
      <c r="U4" s="1">
        <f aca="true" t="shared" si="9" ref="U4:U17">Q4+T4-S4</f>
        <v>42</v>
      </c>
      <c r="V4" s="1">
        <v>0</v>
      </c>
      <c r="W4" s="4" t="e">
        <f aca="true" t="shared" si="10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7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219</v>
      </c>
      <c r="G5" s="11">
        <f t="shared" si="0"/>
        <v>0.2802547770700637</v>
      </c>
      <c r="H5" s="7">
        <f t="shared" si="1"/>
        <v>157</v>
      </c>
      <c r="I5" s="7">
        <f t="shared" si="2"/>
        <v>28</v>
      </c>
      <c r="J5" s="7">
        <f t="shared" si="3"/>
        <v>44</v>
      </c>
      <c r="K5" s="7">
        <f t="shared" si="4"/>
        <v>8</v>
      </c>
      <c r="L5" s="7">
        <f t="shared" si="5"/>
        <v>29</v>
      </c>
      <c r="M5" s="7">
        <f t="shared" si="6"/>
        <v>49</v>
      </c>
      <c r="N5" s="7">
        <f t="shared" si="7"/>
        <v>2</v>
      </c>
      <c r="O5" s="4">
        <f t="shared" si="8"/>
        <v>0.2802547770700637</v>
      </c>
      <c r="P5" s="1">
        <v>157</v>
      </c>
      <c r="Q5" s="1">
        <v>28</v>
      </c>
      <c r="R5" s="1">
        <v>44</v>
      </c>
      <c r="S5" s="1">
        <v>8</v>
      </c>
      <c r="T5" s="1">
        <v>29</v>
      </c>
      <c r="U5" s="1">
        <f>Q5+T5-S5</f>
        <v>49</v>
      </c>
      <c r="V5" s="1">
        <v>2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220</v>
      </c>
      <c r="G6" s="11">
        <f t="shared" si="0"/>
        <v>0.30057803468208094</v>
      </c>
      <c r="H6" s="7">
        <f t="shared" si="1"/>
        <v>173</v>
      </c>
      <c r="I6" s="7">
        <f t="shared" si="2"/>
        <v>24</v>
      </c>
      <c r="J6" s="7">
        <f t="shared" si="3"/>
        <v>52</v>
      </c>
      <c r="K6" s="7">
        <f t="shared" si="4"/>
        <v>7</v>
      </c>
      <c r="L6" s="7">
        <f t="shared" si="5"/>
        <v>26</v>
      </c>
      <c r="M6" s="7">
        <f t="shared" si="6"/>
        <v>43</v>
      </c>
      <c r="N6" s="7">
        <f t="shared" si="7"/>
        <v>2</v>
      </c>
      <c r="O6" s="4">
        <f t="shared" si="8"/>
        <v>0.30057803468208094</v>
      </c>
      <c r="P6" s="1">
        <v>173</v>
      </c>
      <c r="Q6" s="1">
        <v>24</v>
      </c>
      <c r="R6" s="1">
        <v>52</v>
      </c>
      <c r="S6" s="1">
        <v>7</v>
      </c>
      <c r="T6" s="1">
        <v>26</v>
      </c>
      <c r="U6" s="1">
        <f t="shared" si="9"/>
        <v>43</v>
      </c>
      <c r="V6" s="1">
        <v>2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221</v>
      </c>
      <c r="G7" s="11">
        <f t="shared" si="0"/>
        <v>0.10256410256410256</v>
      </c>
      <c r="H7" s="7">
        <f t="shared" si="1"/>
        <v>39</v>
      </c>
      <c r="I7" s="7">
        <f t="shared" si="2"/>
        <v>3</v>
      </c>
      <c r="J7" s="7">
        <f t="shared" si="3"/>
        <v>4</v>
      </c>
      <c r="K7" s="7">
        <f t="shared" si="4"/>
        <v>0</v>
      </c>
      <c r="L7" s="7">
        <f t="shared" si="5"/>
        <v>5</v>
      </c>
      <c r="M7" s="7">
        <f t="shared" si="6"/>
        <v>8</v>
      </c>
      <c r="N7" s="7">
        <f t="shared" si="7"/>
        <v>0</v>
      </c>
      <c r="O7" s="4">
        <f t="shared" si="8"/>
        <v>0.10256410256410256</v>
      </c>
      <c r="P7" s="1">
        <v>39</v>
      </c>
      <c r="Q7" s="1">
        <v>3</v>
      </c>
      <c r="R7" s="1">
        <v>4</v>
      </c>
      <c r="S7" s="1">
        <v>0</v>
      </c>
      <c r="T7" s="1">
        <v>5</v>
      </c>
      <c r="U7" s="1">
        <f t="shared" si="9"/>
        <v>8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71</v>
      </c>
      <c r="E8" s="40" t="s">
        <v>15</v>
      </c>
      <c r="F8" s="39" t="s">
        <v>222</v>
      </c>
      <c r="G8" s="11">
        <f t="shared" si="0"/>
        <v>0.275</v>
      </c>
      <c r="H8" s="7">
        <f t="shared" si="1"/>
        <v>240</v>
      </c>
      <c r="I8" s="7">
        <f t="shared" si="2"/>
        <v>34</v>
      </c>
      <c r="J8" s="7">
        <f t="shared" si="3"/>
        <v>66</v>
      </c>
      <c r="K8" s="7">
        <f t="shared" si="4"/>
        <v>7</v>
      </c>
      <c r="L8" s="7">
        <f t="shared" si="5"/>
        <v>44</v>
      </c>
      <c r="M8" s="7">
        <f t="shared" si="6"/>
        <v>71</v>
      </c>
      <c r="N8" s="7">
        <f t="shared" si="7"/>
        <v>3</v>
      </c>
      <c r="O8" s="4">
        <f t="shared" si="8"/>
        <v>0.275</v>
      </c>
      <c r="P8" s="1">
        <v>240</v>
      </c>
      <c r="Q8" s="1">
        <v>34</v>
      </c>
      <c r="R8" s="1">
        <v>66</v>
      </c>
      <c r="S8" s="1">
        <v>7</v>
      </c>
      <c r="T8" s="1">
        <v>44</v>
      </c>
      <c r="U8" s="1">
        <f t="shared" si="9"/>
        <v>71</v>
      </c>
      <c r="V8" s="1">
        <v>3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/>
      <c r="B9" s="41">
        <v>2</v>
      </c>
      <c r="C9" s="40" t="s">
        <v>52</v>
      </c>
      <c r="D9" s="40" t="s">
        <v>16</v>
      </c>
      <c r="E9" s="40"/>
      <c r="F9" s="39" t="s">
        <v>241</v>
      </c>
      <c r="G9" s="11">
        <f t="shared" si="0"/>
        <v>0.24770642201834864</v>
      </c>
      <c r="H9" s="7">
        <f t="shared" si="1"/>
        <v>218</v>
      </c>
      <c r="I9" s="7">
        <f t="shared" si="2"/>
        <v>27</v>
      </c>
      <c r="J9" s="7">
        <f t="shared" si="3"/>
        <v>54</v>
      </c>
      <c r="K9" s="7">
        <f t="shared" si="4"/>
        <v>4</v>
      </c>
      <c r="L9" s="7">
        <f t="shared" si="5"/>
        <v>19</v>
      </c>
      <c r="M9" s="7">
        <f t="shared" si="6"/>
        <v>42</v>
      </c>
      <c r="N9" s="7">
        <f t="shared" si="7"/>
        <v>0</v>
      </c>
      <c r="O9" s="4">
        <f t="shared" si="8"/>
        <v>0.24770642201834864</v>
      </c>
      <c r="P9" s="1">
        <v>218</v>
      </c>
      <c r="Q9" s="1">
        <v>27</v>
      </c>
      <c r="R9" s="1">
        <v>54</v>
      </c>
      <c r="S9" s="1">
        <v>4</v>
      </c>
      <c r="T9" s="1">
        <v>19</v>
      </c>
      <c r="U9" s="1">
        <f t="shared" si="9"/>
        <v>42</v>
      </c>
      <c r="V9" s="1">
        <v>0</v>
      </c>
      <c r="W9" s="4" t="e">
        <f t="shared" si="10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11"/>
        <v>0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224</v>
      </c>
      <c r="G10" s="11">
        <f t="shared" si="0"/>
        <v>0.31496062992125984</v>
      </c>
      <c r="H10" s="7">
        <f t="shared" si="1"/>
        <v>254</v>
      </c>
      <c r="I10" s="7">
        <f t="shared" si="2"/>
        <v>53</v>
      </c>
      <c r="J10" s="7">
        <f t="shared" si="3"/>
        <v>80</v>
      </c>
      <c r="K10" s="7">
        <f t="shared" si="4"/>
        <v>10</v>
      </c>
      <c r="L10" s="7">
        <f t="shared" si="5"/>
        <v>41</v>
      </c>
      <c r="M10" s="7">
        <f t="shared" si="6"/>
        <v>84</v>
      </c>
      <c r="N10" s="7">
        <f t="shared" si="7"/>
        <v>5</v>
      </c>
      <c r="O10" s="4">
        <f t="shared" si="8"/>
        <v>0.31496062992125984</v>
      </c>
      <c r="P10" s="1">
        <v>254</v>
      </c>
      <c r="Q10" s="1">
        <v>53</v>
      </c>
      <c r="R10" s="1">
        <v>80</v>
      </c>
      <c r="S10" s="1">
        <v>10</v>
      </c>
      <c r="T10" s="1">
        <v>41</v>
      </c>
      <c r="U10" s="1">
        <f>Q10+T10-S10</f>
        <v>84</v>
      </c>
      <c r="V10" s="1">
        <v>5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365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242</v>
      </c>
      <c r="G11" s="11">
        <f t="shared" si="0"/>
        <v>0.27</v>
      </c>
      <c r="H11" s="7">
        <f t="shared" si="1"/>
        <v>200</v>
      </c>
      <c r="I11" s="7">
        <f t="shared" si="2"/>
        <v>26</v>
      </c>
      <c r="J11" s="7">
        <f t="shared" si="3"/>
        <v>54</v>
      </c>
      <c r="K11" s="7">
        <f t="shared" si="4"/>
        <v>6</v>
      </c>
      <c r="L11" s="7">
        <f t="shared" si="5"/>
        <v>23</v>
      </c>
      <c r="M11" s="7">
        <f t="shared" si="6"/>
        <v>43</v>
      </c>
      <c r="N11" s="7">
        <f t="shared" si="7"/>
        <v>2</v>
      </c>
      <c r="O11" s="4">
        <f t="shared" si="8"/>
        <v>0.27</v>
      </c>
      <c r="P11" s="1">
        <v>200</v>
      </c>
      <c r="Q11" s="1">
        <v>26</v>
      </c>
      <c r="R11" s="1">
        <v>54</v>
      </c>
      <c r="S11" s="1">
        <v>6</v>
      </c>
      <c r="T11" s="1">
        <v>23</v>
      </c>
      <c r="U11" s="1">
        <f t="shared" si="9"/>
        <v>43</v>
      </c>
      <c r="V11" s="1">
        <v>2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226</v>
      </c>
      <c r="G12" s="11">
        <f t="shared" si="0"/>
        <v>0.3333333333333333</v>
      </c>
      <c r="H12" s="7">
        <f t="shared" si="1"/>
        <v>171</v>
      </c>
      <c r="I12" s="7">
        <f t="shared" si="2"/>
        <v>33</v>
      </c>
      <c r="J12" s="7">
        <f t="shared" si="3"/>
        <v>57</v>
      </c>
      <c r="K12" s="7">
        <f t="shared" si="4"/>
        <v>4</v>
      </c>
      <c r="L12" s="7">
        <f t="shared" si="5"/>
        <v>22</v>
      </c>
      <c r="M12" s="7">
        <f t="shared" si="6"/>
        <v>51</v>
      </c>
      <c r="N12" s="7">
        <f t="shared" si="7"/>
        <v>5</v>
      </c>
      <c r="O12" s="4">
        <f t="shared" si="8"/>
        <v>0.3333333333333333</v>
      </c>
      <c r="P12" s="1">
        <v>171</v>
      </c>
      <c r="Q12" s="1">
        <v>33</v>
      </c>
      <c r="R12" s="1">
        <v>57</v>
      </c>
      <c r="S12" s="1">
        <v>4</v>
      </c>
      <c r="T12" s="1">
        <v>22</v>
      </c>
      <c r="U12" s="1">
        <f t="shared" si="9"/>
        <v>51</v>
      </c>
      <c r="V12" s="1">
        <v>5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227</v>
      </c>
      <c r="G13" s="11">
        <f t="shared" si="0"/>
        <v>0.30952380952380953</v>
      </c>
      <c r="H13" s="7">
        <f t="shared" si="1"/>
        <v>168</v>
      </c>
      <c r="I13" s="7">
        <f t="shared" si="2"/>
        <v>31</v>
      </c>
      <c r="J13" s="7">
        <f t="shared" si="3"/>
        <v>52</v>
      </c>
      <c r="K13" s="7">
        <f t="shared" si="4"/>
        <v>7</v>
      </c>
      <c r="L13" s="7">
        <f t="shared" si="5"/>
        <v>35</v>
      </c>
      <c r="M13" s="7">
        <f t="shared" si="6"/>
        <v>59</v>
      </c>
      <c r="N13" s="7">
        <f t="shared" si="7"/>
        <v>3</v>
      </c>
      <c r="O13" s="4">
        <f t="shared" si="8"/>
        <v>0.30952380952380953</v>
      </c>
      <c r="P13" s="1">
        <v>168</v>
      </c>
      <c r="Q13" s="1">
        <v>31</v>
      </c>
      <c r="R13" s="1">
        <v>52</v>
      </c>
      <c r="S13" s="1">
        <v>7</v>
      </c>
      <c r="T13" s="1">
        <v>35</v>
      </c>
      <c r="U13" s="1">
        <f t="shared" si="9"/>
        <v>59</v>
      </c>
      <c r="V13" s="1">
        <v>3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228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39</v>
      </c>
      <c r="D15" s="40" t="s">
        <v>19</v>
      </c>
      <c r="E15" s="40"/>
      <c r="F15" s="39" t="s">
        <v>229</v>
      </c>
      <c r="G15" s="11">
        <f t="shared" si="0"/>
        <v>0.2037037037037037</v>
      </c>
      <c r="H15" s="7">
        <f t="shared" si="1"/>
        <v>162</v>
      </c>
      <c r="I15" s="7">
        <f t="shared" si="2"/>
        <v>21</v>
      </c>
      <c r="J15" s="7">
        <f t="shared" si="3"/>
        <v>33</v>
      </c>
      <c r="K15" s="7">
        <f t="shared" si="4"/>
        <v>2</v>
      </c>
      <c r="L15" s="7">
        <f t="shared" si="5"/>
        <v>20</v>
      </c>
      <c r="M15" s="7">
        <f t="shared" si="6"/>
        <v>39</v>
      </c>
      <c r="N15" s="7">
        <f t="shared" si="7"/>
        <v>0</v>
      </c>
      <c r="O15" s="4">
        <f t="shared" si="8"/>
        <v>0.2037037037037037</v>
      </c>
      <c r="P15" s="1">
        <v>162</v>
      </c>
      <c r="Q15" s="1">
        <v>21</v>
      </c>
      <c r="R15" s="1">
        <v>33</v>
      </c>
      <c r="S15" s="1">
        <v>2</v>
      </c>
      <c r="T15" s="1">
        <v>20</v>
      </c>
      <c r="U15" s="1">
        <f t="shared" si="9"/>
        <v>39</v>
      </c>
      <c r="V15" s="1">
        <v>0</v>
      </c>
      <c r="W15" s="4" t="e">
        <f t="shared" si="10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11"/>
        <v>0</v>
      </c>
      <c r="AD15" s="1">
        <v>0</v>
      </c>
    </row>
    <row r="16" spans="1:30" ht="15">
      <c r="A16" s="40">
        <v>6</v>
      </c>
      <c r="B16" s="41">
        <v>3</v>
      </c>
      <c r="C16" s="40" t="s">
        <v>41</v>
      </c>
      <c r="D16" s="40" t="s">
        <v>19</v>
      </c>
      <c r="E16" s="40"/>
      <c r="F16" s="39" t="s">
        <v>230</v>
      </c>
      <c r="G16" s="11">
        <f t="shared" si="0"/>
        <v>0.22580645161290322</v>
      </c>
      <c r="H16" s="7">
        <f t="shared" si="1"/>
        <v>155</v>
      </c>
      <c r="I16" s="7">
        <f t="shared" si="2"/>
        <v>14</v>
      </c>
      <c r="J16" s="7">
        <f t="shared" si="3"/>
        <v>35</v>
      </c>
      <c r="K16" s="7">
        <f t="shared" si="4"/>
        <v>3</v>
      </c>
      <c r="L16" s="7">
        <f t="shared" si="5"/>
        <v>14</v>
      </c>
      <c r="M16" s="7">
        <f t="shared" si="6"/>
        <v>25</v>
      </c>
      <c r="N16" s="7">
        <f t="shared" si="7"/>
        <v>2</v>
      </c>
      <c r="O16" s="4">
        <f t="shared" si="8"/>
        <v>0.22580645161290322</v>
      </c>
      <c r="P16" s="1">
        <v>155</v>
      </c>
      <c r="Q16" s="1">
        <v>14</v>
      </c>
      <c r="R16" s="1">
        <v>35</v>
      </c>
      <c r="S16" s="1">
        <v>3</v>
      </c>
      <c r="T16" s="1">
        <v>14</v>
      </c>
      <c r="U16" s="1">
        <f t="shared" si="9"/>
        <v>25</v>
      </c>
      <c r="V16" s="1">
        <v>2</v>
      </c>
      <c r="W16" s="4" t="e">
        <f t="shared" si="10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11"/>
        <v>0</v>
      </c>
      <c r="AD16" s="1">
        <v>0</v>
      </c>
    </row>
    <row r="17" spans="1:30" ht="15.75" thickBot="1">
      <c r="A17" s="40">
        <v>17</v>
      </c>
      <c r="B17" s="41">
        <v>3</v>
      </c>
      <c r="C17" s="40" t="s">
        <v>41</v>
      </c>
      <c r="D17" s="40" t="s">
        <v>20</v>
      </c>
      <c r="E17" s="40"/>
      <c r="F17" s="39" t="s">
        <v>231</v>
      </c>
      <c r="G17" s="11">
        <f t="shared" si="0"/>
        <v>0.25757575757575757</v>
      </c>
      <c r="H17" s="7">
        <f t="shared" si="1"/>
        <v>198</v>
      </c>
      <c r="I17" s="7">
        <f t="shared" si="2"/>
        <v>27</v>
      </c>
      <c r="J17" s="7">
        <f t="shared" si="3"/>
        <v>51</v>
      </c>
      <c r="K17" s="7">
        <f t="shared" si="4"/>
        <v>6</v>
      </c>
      <c r="L17" s="7">
        <f t="shared" si="5"/>
        <v>28</v>
      </c>
      <c r="M17" s="7">
        <f t="shared" si="6"/>
        <v>49</v>
      </c>
      <c r="N17" s="7">
        <f t="shared" si="7"/>
        <v>1</v>
      </c>
      <c r="O17" s="4">
        <f t="shared" si="8"/>
        <v>0.25757575757575757</v>
      </c>
      <c r="P17" s="1">
        <v>198</v>
      </c>
      <c r="Q17" s="1">
        <v>27</v>
      </c>
      <c r="R17" s="1">
        <v>51</v>
      </c>
      <c r="S17" s="1">
        <v>6</v>
      </c>
      <c r="T17" s="1">
        <v>28</v>
      </c>
      <c r="U17" s="1">
        <f t="shared" si="9"/>
        <v>49</v>
      </c>
      <c r="V17" s="1">
        <v>1</v>
      </c>
      <c r="W17" s="4" t="e">
        <f t="shared" si="10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11"/>
        <v>0</v>
      </c>
      <c r="AD17" s="1">
        <v>0</v>
      </c>
    </row>
    <row r="18" spans="1:14" ht="15.75" thickBot="1">
      <c r="A18" s="7">
        <f>SUM(A4:A17)</f>
        <v>141</v>
      </c>
      <c r="B18" s="7"/>
      <c r="C18" s="7"/>
      <c r="D18" s="7"/>
      <c r="E18" s="7"/>
      <c r="F18" s="10"/>
      <c r="G18" s="14">
        <f t="shared" si="0"/>
        <v>0.27578857630008524</v>
      </c>
      <c r="H18" s="15">
        <f aca="true" t="shared" si="12" ref="H18:N18">SUM(H4:H17)</f>
        <v>2346</v>
      </c>
      <c r="I18" s="15">
        <f t="shared" si="12"/>
        <v>350</v>
      </c>
      <c r="J18" s="15">
        <f t="shared" si="12"/>
        <v>647</v>
      </c>
      <c r="K18" s="15">
        <f t="shared" si="12"/>
        <v>71</v>
      </c>
      <c r="L18" s="15">
        <f t="shared" si="12"/>
        <v>334</v>
      </c>
      <c r="M18" s="15">
        <f t="shared" si="12"/>
        <v>613</v>
      </c>
      <c r="N18" s="16">
        <f t="shared" si="12"/>
        <v>26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40</v>
      </c>
      <c r="B21" s="41">
        <v>2</v>
      </c>
      <c r="C21" s="40" t="s">
        <v>42</v>
      </c>
      <c r="D21" s="40">
        <v>1</v>
      </c>
      <c r="E21" s="40"/>
      <c r="F21" s="39" t="s">
        <v>232</v>
      </c>
      <c r="G21" s="12">
        <f aca="true" t="shared" si="13" ref="G21:G30">M21/K21*9</f>
        <v>2.8342541436464086</v>
      </c>
      <c r="H21" s="12">
        <f aca="true" t="shared" si="14" ref="H21:H30">(L21+N21)/K21</f>
        <v>1.0276243093922652</v>
      </c>
      <c r="I21" s="7">
        <f aca="true" t="shared" si="15" ref="I21:I29">Q21-Y21</f>
        <v>4</v>
      </c>
      <c r="J21" s="7">
        <f aca="true" t="shared" si="16" ref="J21:J29">R21-Z21</f>
        <v>0</v>
      </c>
      <c r="K21" s="13">
        <f aca="true" t="shared" si="17" ref="K21:K29">S21-AA21</f>
        <v>60.333333333333336</v>
      </c>
      <c r="L21" s="7">
        <f aca="true" t="shared" si="18" ref="L21:L29">T21-AB21</f>
        <v>45</v>
      </c>
      <c r="M21" s="7">
        <f aca="true" t="shared" si="19" ref="M21:M29">U21-AC21</f>
        <v>19</v>
      </c>
      <c r="N21" s="7">
        <f aca="true" t="shared" si="20" ref="N21:N29">V21-AD21</f>
        <v>17</v>
      </c>
      <c r="O21" s="5">
        <f aca="true" t="shared" si="21" ref="O21:O29">U21/S21*9</f>
        <v>2.8342541436464086</v>
      </c>
      <c r="P21" s="5">
        <f aca="true" t="shared" si="22" ref="P21:P29">(T21+V21)/S21</f>
        <v>1.0276243093922652</v>
      </c>
      <c r="Q21" s="1">
        <v>4</v>
      </c>
      <c r="R21" s="1">
        <v>0</v>
      </c>
      <c r="S21" s="34">
        <v>60.333333333333336</v>
      </c>
      <c r="T21" s="1">
        <v>45</v>
      </c>
      <c r="U21" s="1">
        <v>19</v>
      </c>
      <c r="V21" s="1">
        <v>17</v>
      </c>
      <c r="W21" s="5" t="e">
        <f aca="true" t="shared" si="23" ref="W21:W29">AC21/AA21*9</f>
        <v>#DIV/0!</v>
      </c>
      <c r="X21" s="5" t="e">
        <f aca="true" t="shared" si="24" ref="X21:X29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7</v>
      </c>
      <c r="B22" s="41">
        <v>2</v>
      </c>
      <c r="C22" s="40" t="s">
        <v>42</v>
      </c>
      <c r="D22" s="40">
        <v>2</v>
      </c>
      <c r="E22" s="40"/>
      <c r="F22" s="39" t="s">
        <v>233</v>
      </c>
      <c r="G22" s="12">
        <f t="shared" si="13"/>
        <v>5.3478260869565215</v>
      </c>
      <c r="H22" s="12">
        <f t="shared" si="14"/>
        <v>1.536231884057971</v>
      </c>
      <c r="I22" s="7">
        <f t="shared" si="15"/>
        <v>5</v>
      </c>
      <c r="J22" s="7">
        <f t="shared" si="16"/>
        <v>1</v>
      </c>
      <c r="K22" s="13">
        <f t="shared" si="17"/>
        <v>69</v>
      </c>
      <c r="L22" s="7">
        <f t="shared" si="18"/>
        <v>74</v>
      </c>
      <c r="M22" s="7">
        <f t="shared" si="19"/>
        <v>41</v>
      </c>
      <c r="N22" s="7">
        <f t="shared" si="20"/>
        <v>32</v>
      </c>
      <c r="O22" s="5">
        <f t="shared" si="21"/>
        <v>5.3478260869565215</v>
      </c>
      <c r="P22" s="5">
        <f t="shared" si="22"/>
        <v>1.536231884057971</v>
      </c>
      <c r="Q22" s="1">
        <v>5</v>
      </c>
      <c r="R22" s="1">
        <v>1</v>
      </c>
      <c r="S22" s="34">
        <v>69</v>
      </c>
      <c r="T22" s="1">
        <v>74</v>
      </c>
      <c r="U22" s="1">
        <v>41</v>
      </c>
      <c r="V22" s="1">
        <v>32</v>
      </c>
      <c r="W22" s="5" t="e">
        <f t="shared" si="23"/>
        <v>#DIV/0!</v>
      </c>
      <c r="X22" s="5" t="e">
        <f t="shared" si="24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30</v>
      </c>
      <c r="B23" s="41">
        <v>2</v>
      </c>
      <c r="C23" s="40" t="s">
        <v>43</v>
      </c>
      <c r="D23" s="40">
        <v>3</v>
      </c>
      <c r="E23" s="40"/>
      <c r="F23" s="39" t="s">
        <v>234</v>
      </c>
      <c r="G23" s="12">
        <f t="shared" si="13"/>
        <v>4.11864406779661</v>
      </c>
      <c r="H23" s="12">
        <f t="shared" si="14"/>
        <v>1.3220338983050848</v>
      </c>
      <c r="I23" s="7">
        <f t="shared" si="15"/>
        <v>1</v>
      </c>
      <c r="J23" s="7">
        <f t="shared" si="16"/>
        <v>10</v>
      </c>
      <c r="K23" s="13">
        <f t="shared" si="17"/>
        <v>19.666666666666668</v>
      </c>
      <c r="L23" s="7">
        <f t="shared" si="18"/>
        <v>19</v>
      </c>
      <c r="M23" s="7">
        <f t="shared" si="19"/>
        <v>9</v>
      </c>
      <c r="N23" s="7">
        <f t="shared" si="20"/>
        <v>7</v>
      </c>
      <c r="O23" s="5">
        <f t="shared" si="21"/>
        <v>4.11864406779661</v>
      </c>
      <c r="P23" s="5">
        <f t="shared" si="22"/>
        <v>1.3220338983050848</v>
      </c>
      <c r="Q23" s="1">
        <v>1</v>
      </c>
      <c r="R23" s="1">
        <v>10</v>
      </c>
      <c r="S23" s="34">
        <v>19.666666666666668</v>
      </c>
      <c r="T23" s="1">
        <v>19</v>
      </c>
      <c r="U23" s="1">
        <v>9</v>
      </c>
      <c r="V23" s="1">
        <v>7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6</v>
      </c>
      <c r="B24" s="41">
        <v>3</v>
      </c>
      <c r="C24" s="40" t="s">
        <v>43</v>
      </c>
      <c r="D24" s="40">
        <v>4</v>
      </c>
      <c r="E24" s="40"/>
      <c r="F24" s="39" t="s">
        <v>235</v>
      </c>
      <c r="G24" s="12">
        <f t="shared" si="13"/>
        <v>2.3924050632911396</v>
      </c>
      <c r="H24" s="12">
        <f t="shared" si="14"/>
        <v>0.9113924050632912</v>
      </c>
      <c r="I24" s="7">
        <f t="shared" si="15"/>
        <v>1</v>
      </c>
      <c r="J24" s="7">
        <f t="shared" si="16"/>
        <v>0</v>
      </c>
      <c r="K24" s="13">
        <f t="shared" si="17"/>
        <v>26.333333333333332</v>
      </c>
      <c r="L24" s="7">
        <f t="shared" si="18"/>
        <v>17</v>
      </c>
      <c r="M24" s="7">
        <f t="shared" si="19"/>
        <v>7</v>
      </c>
      <c r="N24" s="7">
        <f t="shared" si="20"/>
        <v>7</v>
      </c>
      <c r="O24" s="5">
        <f t="shared" si="21"/>
        <v>2.3924050632911396</v>
      </c>
      <c r="P24" s="5">
        <f t="shared" si="22"/>
        <v>0.9113924050632912</v>
      </c>
      <c r="Q24" s="1">
        <v>1</v>
      </c>
      <c r="R24" s="1">
        <v>0</v>
      </c>
      <c r="S24" s="34">
        <v>26.333333333333332</v>
      </c>
      <c r="T24" s="1">
        <v>17</v>
      </c>
      <c r="U24" s="1">
        <v>7</v>
      </c>
      <c r="V24" s="1">
        <v>7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</v>
      </c>
      <c r="B25" s="41">
        <v>3</v>
      </c>
      <c r="C25" s="40" t="s">
        <v>40</v>
      </c>
      <c r="D25" s="40">
        <v>5</v>
      </c>
      <c r="E25" s="40"/>
      <c r="F25" s="39" t="s">
        <v>236</v>
      </c>
      <c r="G25" s="12">
        <f t="shared" si="13"/>
        <v>3.742574257425743</v>
      </c>
      <c r="H25" s="12">
        <f t="shared" si="14"/>
        <v>1.3366336633663367</v>
      </c>
      <c r="I25" s="7">
        <f t="shared" si="15"/>
        <v>3</v>
      </c>
      <c r="J25" s="7">
        <f t="shared" si="16"/>
        <v>2</v>
      </c>
      <c r="K25" s="13">
        <f t="shared" si="17"/>
        <v>33.666666666666664</v>
      </c>
      <c r="L25" s="7">
        <f t="shared" si="18"/>
        <v>29</v>
      </c>
      <c r="M25" s="7">
        <f t="shared" si="19"/>
        <v>14</v>
      </c>
      <c r="N25" s="7">
        <f t="shared" si="20"/>
        <v>16</v>
      </c>
      <c r="O25" s="5">
        <f t="shared" si="21"/>
        <v>3.742574257425743</v>
      </c>
      <c r="P25" s="5">
        <f t="shared" si="22"/>
        <v>1.3366336633663367</v>
      </c>
      <c r="Q25" s="1">
        <v>3</v>
      </c>
      <c r="R25" s="1">
        <v>2</v>
      </c>
      <c r="S25" s="34">
        <v>33.666666666666664</v>
      </c>
      <c r="T25" s="1">
        <v>29</v>
      </c>
      <c r="U25" s="1">
        <v>14</v>
      </c>
      <c r="V25" s="1">
        <v>16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 t="s">
        <v>365</v>
      </c>
      <c r="B26" s="41">
        <v>3</v>
      </c>
      <c r="C26" s="40" t="s">
        <v>41</v>
      </c>
      <c r="D26" s="40">
        <v>6</v>
      </c>
      <c r="E26" s="40"/>
      <c r="F26" s="39" t="s">
        <v>248</v>
      </c>
      <c r="G26" s="12">
        <f t="shared" si="13"/>
        <v>4.21875</v>
      </c>
      <c r="H26" s="12">
        <f t="shared" si="14"/>
        <v>1.71875</v>
      </c>
      <c r="I26" s="7">
        <f t="shared" si="15"/>
        <v>1</v>
      </c>
      <c r="J26" s="7">
        <f t="shared" si="16"/>
        <v>0</v>
      </c>
      <c r="K26" s="13">
        <f t="shared" si="17"/>
        <v>32</v>
      </c>
      <c r="L26" s="7">
        <f t="shared" si="18"/>
        <v>40</v>
      </c>
      <c r="M26" s="7">
        <f t="shared" si="19"/>
        <v>15</v>
      </c>
      <c r="N26" s="7">
        <f t="shared" si="20"/>
        <v>15</v>
      </c>
      <c r="O26" s="5">
        <f t="shared" si="21"/>
        <v>4.21875</v>
      </c>
      <c r="P26" s="5">
        <f t="shared" si="22"/>
        <v>1.71875</v>
      </c>
      <c r="Q26" s="1">
        <v>1</v>
      </c>
      <c r="R26" s="1">
        <v>0</v>
      </c>
      <c r="S26" s="34">
        <v>32</v>
      </c>
      <c r="T26" s="1">
        <v>40</v>
      </c>
      <c r="U26" s="1">
        <v>15</v>
      </c>
      <c r="V26" s="1">
        <v>15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365</v>
      </c>
      <c r="B27" s="41">
        <v>3</v>
      </c>
      <c r="C27" s="40" t="s">
        <v>39</v>
      </c>
      <c r="D27" s="40">
        <v>7</v>
      </c>
      <c r="E27" s="40"/>
      <c r="F27" s="39" t="s">
        <v>245</v>
      </c>
      <c r="G27" s="12">
        <f t="shared" si="13"/>
        <v>5.25</v>
      </c>
      <c r="H27" s="12">
        <f t="shared" si="14"/>
        <v>1.6458333333333333</v>
      </c>
      <c r="I27" s="7">
        <f t="shared" si="15"/>
        <v>1</v>
      </c>
      <c r="J27" s="7">
        <f t="shared" si="16"/>
        <v>0</v>
      </c>
      <c r="K27" s="13">
        <f t="shared" si="17"/>
        <v>48</v>
      </c>
      <c r="L27" s="7">
        <f t="shared" si="18"/>
        <v>56</v>
      </c>
      <c r="M27" s="7">
        <f t="shared" si="19"/>
        <v>28</v>
      </c>
      <c r="N27" s="7">
        <f t="shared" si="20"/>
        <v>23</v>
      </c>
      <c r="O27" s="5">
        <f t="shared" si="21"/>
        <v>5.25</v>
      </c>
      <c r="P27" s="5">
        <f t="shared" si="22"/>
        <v>1.6458333333333333</v>
      </c>
      <c r="Q27" s="1">
        <v>1</v>
      </c>
      <c r="R27" s="1">
        <v>0</v>
      </c>
      <c r="S27" s="34">
        <v>48</v>
      </c>
      <c r="T27" s="1">
        <v>56</v>
      </c>
      <c r="U27" s="1">
        <v>28</v>
      </c>
      <c r="V27" s="1">
        <v>23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14</v>
      </c>
      <c r="B28" s="41">
        <v>3</v>
      </c>
      <c r="C28" s="40" t="s">
        <v>44</v>
      </c>
      <c r="D28" s="40">
        <v>8</v>
      </c>
      <c r="E28" s="40"/>
      <c r="F28" s="39" t="s">
        <v>239</v>
      </c>
      <c r="G28" s="12">
        <f t="shared" si="13"/>
        <v>4.803680981595092</v>
      </c>
      <c r="H28" s="12">
        <f t="shared" si="14"/>
        <v>1.4171779141104295</v>
      </c>
      <c r="I28" s="7">
        <f t="shared" si="15"/>
        <v>4</v>
      </c>
      <c r="J28" s="7">
        <f t="shared" si="16"/>
        <v>0</v>
      </c>
      <c r="K28" s="13">
        <f t="shared" si="17"/>
        <v>54.333333333333336</v>
      </c>
      <c r="L28" s="7">
        <f t="shared" si="18"/>
        <v>54</v>
      </c>
      <c r="M28" s="7">
        <f t="shared" si="19"/>
        <v>29</v>
      </c>
      <c r="N28" s="7">
        <f t="shared" si="20"/>
        <v>23</v>
      </c>
      <c r="O28" s="5">
        <f t="shared" si="21"/>
        <v>4.803680981595092</v>
      </c>
      <c r="P28" s="5">
        <f t="shared" si="22"/>
        <v>1.4171779141104295</v>
      </c>
      <c r="Q28" s="1">
        <v>4</v>
      </c>
      <c r="R28" s="1">
        <v>0</v>
      </c>
      <c r="S28" s="34">
        <v>54.333333333333336</v>
      </c>
      <c r="T28" s="1">
        <v>54</v>
      </c>
      <c r="U28" s="1">
        <v>29</v>
      </c>
      <c r="V28" s="1">
        <v>23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9</v>
      </c>
      <c r="B29" s="41">
        <v>3</v>
      </c>
      <c r="C29" s="40" t="s">
        <v>42</v>
      </c>
      <c r="D29" s="40">
        <v>9</v>
      </c>
      <c r="E29" s="40"/>
      <c r="F29" s="39" t="s">
        <v>240</v>
      </c>
      <c r="G29" s="12">
        <f t="shared" si="13"/>
        <v>6.1182266009852215</v>
      </c>
      <c r="H29" s="12">
        <f t="shared" si="14"/>
        <v>1.5073891625615763</v>
      </c>
      <c r="I29" s="7">
        <f t="shared" si="15"/>
        <v>3</v>
      </c>
      <c r="J29" s="7">
        <f t="shared" si="16"/>
        <v>0</v>
      </c>
      <c r="K29" s="13">
        <f t="shared" si="17"/>
        <v>67.66666666666667</v>
      </c>
      <c r="L29" s="7">
        <f t="shared" si="18"/>
        <v>79</v>
      </c>
      <c r="M29" s="7">
        <f t="shared" si="19"/>
        <v>46</v>
      </c>
      <c r="N29" s="7">
        <f t="shared" si="20"/>
        <v>23</v>
      </c>
      <c r="O29" s="5">
        <f t="shared" si="21"/>
        <v>6.1182266009852215</v>
      </c>
      <c r="P29" s="5">
        <f t="shared" si="22"/>
        <v>1.5073891625615763</v>
      </c>
      <c r="Q29" s="1">
        <v>3</v>
      </c>
      <c r="R29" s="1">
        <v>0</v>
      </c>
      <c r="S29" s="34">
        <v>67.66666666666667</v>
      </c>
      <c r="T29" s="1">
        <v>79</v>
      </c>
      <c r="U29" s="1">
        <v>46</v>
      </c>
      <c r="V29" s="1">
        <v>23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107</v>
      </c>
      <c r="B30" s="7"/>
      <c r="C30" s="7"/>
      <c r="D30" s="7"/>
      <c r="E30" s="7"/>
      <c r="F30" s="10"/>
      <c r="G30" s="17">
        <f t="shared" si="13"/>
        <v>4.554744525547446</v>
      </c>
      <c r="H30" s="18">
        <f t="shared" si="14"/>
        <v>1.4014598540145986</v>
      </c>
      <c r="I30" s="15">
        <f aca="true" t="shared" si="25" ref="I30:N30">SUM(I21:I29)</f>
        <v>23</v>
      </c>
      <c r="J30" s="15">
        <f t="shared" si="25"/>
        <v>13</v>
      </c>
      <c r="K30" s="19">
        <f t="shared" si="25"/>
        <v>411</v>
      </c>
      <c r="L30" s="15">
        <f t="shared" si="25"/>
        <v>413</v>
      </c>
      <c r="M30" s="15">
        <f t="shared" si="25"/>
        <v>208</v>
      </c>
      <c r="N30" s="16">
        <f t="shared" si="25"/>
        <v>163</v>
      </c>
    </row>
    <row r="31" spans="1:14" ht="15">
      <c r="A31" s="7">
        <f>A18+A30</f>
        <v>248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1</v>
      </c>
      <c r="B33" s="41">
        <v>3</v>
      </c>
      <c r="C33" s="40" t="s">
        <v>41</v>
      </c>
      <c r="D33" s="40" t="s">
        <v>16</v>
      </c>
      <c r="E33" s="40"/>
      <c r="F33" s="39" t="s">
        <v>223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8" ht="15">
      <c r="A37" s="40"/>
      <c r="B37" s="41">
        <v>2</v>
      </c>
      <c r="C37" s="40" t="s">
        <v>52</v>
      </c>
      <c r="D37" s="40" t="s">
        <v>16</v>
      </c>
      <c r="E37" s="40"/>
      <c r="F37" s="39" t="s">
        <v>241</v>
      </c>
      <c r="G37" s="7">
        <v>1</v>
      </c>
      <c r="H37" s="7"/>
    </row>
    <row r="38" spans="1:15" ht="15">
      <c r="A38" s="40" t="s">
        <v>366</v>
      </c>
      <c r="B38" s="41">
        <v>3</v>
      </c>
      <c r="C38" s="40" t="s">
        <v>58</v>
      </c>
      <c r="D38" s="40" t="s">
        <v>18</v>
      </c>
      <c r="E38" s="40"/>
      <c r="F38" s="39" t="s">
        <v>225</v>
      </c>
      <c r="G38" s="7">
        <v>2</v>
      </c>
      <c r="H38" s="7"/>
      <c r="I38" s="7"/>
      <c r="J38" s="40"/>
      <c r="K38" s="41"/>
      <c r="L38" s="40"/>
      <c r="M38" s="40"/>
      <c r="N38" s="40"/>
      <c r="O38" s="39"/>
    </row>
    <row r="39" spans="1:15" ht="15">
      <c r="A39" s="40"/>
      <c r="B39" s="41">
        <v>3</v>
      </c>
      <c r="C39" s="40" t="s">
        <v>64</v>
      </c>
      <c r="D39" s="40" t="s">
        <v>19</v>
      </c>
      <c r="E39" s="40"/>
      <c r="F39" s="39" t="s">
        <v>243</v>
      </c>
      <c r="G39" s="7">
        <v>3</v>
      </c>
      <c r="H39" s="7"/>
      <c r="I39" s="7"/>
      <c r="J39" s="40"/>
      <c r="K39" s="41"/>
      <c r="L39" s="40"/>
      <c r="M39" s="40"/>
      <c r="N39" s="40"/>
      <c r="O39" s="39"/>
    </row>
    <row r="40" spans="1:14" ht="15">
      <c r="A40" s="40"/>
      <c r="B40" s="41">
        <v>3</v>
      </c>
      <c r="C40" s="40" t="s">
        <v>51</v>
      </c>
      <c r="D40" s="40" t="s">
        <v>18</v>
      </c>
      <c r="E40" s="40"/>
      <c r="F40" s="39" t="s">
        <v>244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366</v>
      </c>
      <c r="B41" s="41">
        <v>3</v>
      </c>
      <c r="C41" s="40" t="s">
        <v>44</v>
      </c>
      <c r="D41" s="40" t="s">
        <v>45</v>
      </c>
      <c r="E41" s="40"/>
      <c r="F41" s="39" t="s">
        <v>238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40</v>
      </c>
      <c r="D42" s="40" t="s">
        <v>19</v>
      </c>
      <c r="E42" s="40"/>
      <c r="F42" s="39" t="s">
        <v>246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58</v>
      </c>
      <c r="D43" s="40" t="s">
        <v>45</v>
      </c>
      <c r="E43" s="40"/>
      <c r="F43" s="39" t="s">
        <v>247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 t="s">
        <v>366</v>
      </c>
      <c r="B44" s="41">
        <v>3</v>
      </c>
      <c r="C44" s="40" t="s">
        <v>52</v>
      </c>
      <c r="D44" s="40" t="s">
        <v>45</v>
      </c>
      <c r="E44" s="40"/>
      <c r="F44" s="39" t="s">
        <v>237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52</v>
      </c>
      <c r="D45" s="40" t="s">
        <v>45</v>
      </c>
      <c r="E45" s="40"/>
      <c r="F45" s="39" t="s">
        <v>249</v>
      </c>
      <c r="G45" s="7">
        <v>9</v>
      </c>
    </row>
    <row r="46" spans="1:7" ht="15">
      <c r="A46" s="40"/>
      <c r="B46" s="41">
        <v>3</v>
      </c>
      <c r="C46" s="40" t="s">
        <v>58</v>
      </c>
      <c r="D46" s="40" t="s">
        <v>16</v>
      </c>
      <c r="E46" s="40"/>
      <c r="F46" s="39" t="s">
        <v>250</v>
      </c>
      <c r="G46" s="7">
        <v>10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251</v>
      </c>
      <c r="G47" s="7">
        <v>11</v>
      </c>
    </row>
    <row r="48" spans="1:7" ht="15">
      <c r="A48" s="40"/>
      <c r="B48" s="41">
        <v>3</v>
      </c>
      <c r="C48" s="40" t="s">
        <v>52</v>
      </c>
      <c r="D48" s="40" t="s">
        <v>18</v>
      </c>
      <c r="E48" s="40"/>
      <c r="F48" s="39" t="s">
        <v>252</v>
      </c>
      <c r="G48" s="7">
        <v>12</v>
      </c>
    </row>
    <row r="49" spans="1:7" ht="15">
      <c r="A49" s="40"/>
      <c r="B49" s="41">
        <v>3</v>
      </c>
      <c r="C49" s="40" t="s">
        <v>41</v>
      </c>
      <c r="D49" s="40" t="s">
        <v>45</v>
      </c>
      <c r="E49" s="40"/>
      <c r="F49" s="39" t="s">
        <v>253</v>
      </c>
      <c r="G49" s="7">
        <v>13</v>
      </c>
    </row>
    <row r="50" spans="1:7" ht="15">
      <c r="A50" s="40"/>
      <c r="B50" s="41">
        <v>3</v>
      </c>
      <c r="C50" s="40" t="s">
        <v>41</v>
      </c>
      <c r="D50" s="40" t="s">
        <v>45</v>
      </c>
      <c r="E50" s="40"/>
      <c r="F50" s="39" t="s">
        <v>254</v>
      </c>
      <c r="G50" s="7">
        <v>14</v>
      </c>
    </row>
    <row r="51" spans="1:7" ht="15">
      <c r="A51" s="40"/>
      <c r="B51" s="41">
        <v>3</v>
      </c>
      <c r="C51" s="40" t="s">
        <v>42</v>
      </c>
      <c r="D51" s="40" t="s">
        <v>45</v>
      </c>
      <c r="E51" s="40"/>
      <c r="F51" s="39" t="s">
        <v>255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46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256</v>
      </c>
      <c r="G4" s="11">
        <f>J4/H4</f>
        <v>0.264</v>
      </c>
      <c r="H4" s="7">
        <f aca="true" t="shared" si="0" ref="H4:L16">P4-X4</f>
        <v>125</v>
      </c>
      <c r="I4" s="7">
        <f t="shared" si="0"/>
        <v>21</v>
      </c>
      <c r="J4" s="7">
        <f t="shared" si="0"/>
        <v>33</v>
      </c>
      <c r="K4" s="7">
        <f t="shared" si="0"/>
        <v>3</v>
      </c>
      <c r="L4" s="7">
        <f t="shared" si="0"/>
        <v>16</v>
      </c>
      <c r="M4" s="7">
        <f>I4+L4-K4</f>
        <v>34</v>
      </c>
      <c r="N4" s="7">
        <f aca="true" t="shared" si="1" ref="N4:N16">V4-AD4</f>
        <v>0</v>
      </c>
      <c r="O4" s="4">
        <f aca="true" t="shared" si="2" ref="O4:O16">R4/P4</f>
        <v>0.264</v>
      </c>
      <c r="P4" s="1">
        <v>125</v>
      </c>
      <c r="Q4" s="1">
        <v>21</v>
      </c>
      <c r="R4" s="1">
        <v>33</v>
      </c>
      <c r="S4" s="1">
        <v>3</v>
      </c>
      <c r="T4" s="1">
        <v>16</v>
      </c>
      <c r="U4" s="1">
        <f aca="true" t="shared" si="3" ref="U4:U16">Q4+T4-S4</f>
        <v>34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257</v>
      </c>
      <c r="G5" s="11">
        <f aca="true" t="shared" si="6" ref="G5:G22">J5/H5</f>
        <v>0.2215568862275449</v>
      </c>
      <c r="H5" s="7">
        <f t="shared" si="0"/>
        <v>167</v>
      </c>
      <c r="I5" s="7">
        <f t="shared" si="0"/>
        <v>10</v>
      </c>
      <c r="J5" s="7">
        <f t="shared" si="0"/>
        <v>37</v>
      </c>
      <c r="K5" s="7">
        <f t="shared" si="0"/>
        <v>3</v>
      </c>
      <c r="L5" s="7">
        <f t="shared" si="0"/>
        <v>13</v>
      </c>
      <c r="M5" s="7">
        <f aca="true" t="shared" si="7" ref="M5:M16">I5+L5-K5</f>
        <v>20</v>
      </c>
      <c r="N5" s="7">
        <f t="shared" si="1"/>
        <v>0</v>
      </c>
      <c r="O5" s="4">
        <f t="shared" si="2"/>
        <v>0.2215568862275449</v>
      </c>
      <c r="P5" s="1">
        <v>167</v>
      </c>
      <c r="Q5" s="1">
        <v>10</v>
      </c>
      <c r="R5" s="1">
        <v>37</v>
      </c>
      <c r="S5" s="1">
        <v>3</v>
      </c>
      <c r="T5" s="1">
        <v>13</v>
      </c>
      <c r="U5" s="1">
        <f t="shared" si="3"/>
        <v>20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369</v>
      </c>
      <c r="G6" s="11">
        <f t="shared" si="6"/>
        <v>0.24324324324324326</v>
      </c>
      <c r="H6" s="7">
        <f t="shared" si="0"/>
        <v>37</v>
      </c>
      <c r="I6" s="7">
        <f t="shared" si="0"/>
        <v>7</v>
      </c>
      <c r="J6" s="7">
        <f t="shared" si="0"/>
        <v>9</v>
      </c>
      <c r="K6" s="7">
        <f t="shared" si="0"/>
        <v>0</v>
      </c>
      <c r="L6" s="7">
        <f t="shared" si="0"/>
        <v>3</v>
      </c>
      <c r="M6" s="7">
        <f t="shared" si="7"/>
        <v>10</v>
      </c>
      <c r="N6" s="7">
        <f t="shared" si="1"/>
        <v>0</v>
      </c>
      <c r="O6" s="4">
        <f t="shared" si="2"/>
        <v>0.2619047619047619</v>
      </c>
      <c r="P6" s="1">
        <v>210</v>
      </c>
      <c r="Q6" s="1">
        <v>27</v>
      </c>
      <c r="R6" s="1">
        <v>55</v>
      </c>
      <c r="S6" s="1">
        <v>3</v>
      </c>
      <c r="T6" s="1">
        <v>26</v>
      </c>
      <c r="U6" s="1">
        <f t="shared" si="3"/>
        <v>50</v>
      </c>
      <c r="V6" s="1">
        <v>0</v>
      </c>
      <c r="W6" s="4">
        <f t="shared" si="4"/>
        <v>0.2658959537572254</v>
      </c>
      <c r="X6" s="1">
        <v>173</v>
      </c>
      <c r="Y6" s="1">
        <v>20</v>
      </c>
      <c r="Z6" s="1">
        <v>46</v>
      </c>
      <c r="AA6" s="1">
        <v>3</v>
      </c>
      <c r="AB6" s="1">
        <v>23</v>
      </c>
      <c r="AC6" s="1">
        <f t="shared" si="5"/>
        <v>40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259</v>
      </c>
      <c r="G7" s="11">
        <f t="shared" si="6"/>
        <v>0.2608695652173913</v>
      </c>
      <c r="H7" s="7">
        <f t="shared" si="0"/>
        <v>207</v>
      </c>
      <c r="I7" s="7">
        <f t="shared" si="0"/>
        <v>27</v>
      </c>
      <c r="J7" s="7">
        <f t="shared" si="0"/>
        <v>54</v>
      </c>
      <c r="K7" s="7">
        <f t="shared" si="0"/>
        <v>7</v>
      </c>
      <c r="L7" s="7">
        <f t="shared" si="0"/>
        <v>32</v>
      </c>
      <c r="M7" s="7">
        <f t="shared" si="7"/>
        <v>52</v>
      </c>
      <c r="N7" s="7">
        <f t="shared" si="1"/>
        <v>6</v>
      </c>
      <c r="O7" s="4">
        <f t="shared" si="2"/>
        <v>0.2608695652173913</v>
      </c>
      <c r="P7" s="1">
        <v>207</v>
      </c>
      <c r="Q7" s="1">
        <v>27</v>
      </c>
      <c r="R7" s="1">
        <v>54</v>
      </c>
      <c r="S7" s="1">
        <v>7</v>
      </c>
      <c r="T7" s="1">
        <v>32</v>
      </c>
      <c r="U7" s="1">
        <f t="shared" si="3"/>
        <v>52</v>
      </c>
      <c r="V7" s="1">
        <v>6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260</v>
      </c>
      <c r="G8" s="11">
        <f t="shared" si="6"/>
        <v>0.2345679012345679</v>
      </c>
      <c r="H8" s="7">
        <f t="shared" si="0"/>
        <v>162</v>
      </c>
      <c r="I8" s="7">
        <f t="shared" si="0"/>
        <v>14</v>
      </c>
      <c r="J8" s="7">
        <f t="shared" si="0"/>
        <v>38</v>
      </c>
      <c r="K8" s="7">
        <f t="shared" si="0"/>
        <v>6</v>
      </c>
      <c r="L8" s="7">
        <f t="shared" si="0"/>
        <v>20</v>
      </c>
      <c r="M8" s="7">
        <f t="shared" si="7"/>
        <v>28</v>
      </c>
      <c r="N8" s="7">
        <f t="shared" si="1"/>
        <v>3</v>
      </c>
      <c r="O8" s="4">
        <f t="shared" si="2"/>
        <v>0.2345679012345679</v>
      </c>
      <c r="P8" s="1">
        <v>162</v>
      </c>
      <c r="Q8" s="1">
        <v>14</v>
      </c>
      <c r="R8" s="1">
        <v>38</v>
      </c>
      <c r="S8" s="1">
        <v>6</v>
      </c>
      <c r="T8" s="1">
        <v>20</v>
      </c>
      <c r="U8" s="1">
        <f t="shared" si="3"/>
        <v>28</v>
      </c>
      <c r="V8" s="1">
        <v>3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 t="s">
        <v>365</v>
      </c>
      <c r="B9" s="41">
        <v>3</v>
      </c>
      <c r="C9" s="40" t="s">
        <v>64</v>
      </c>
      <c r="D9" s="40" t="s">
        <v>16</v>
      </c>
      <c r="E9" s="1" t="s">
        <v>18</v>
      </c>
      <c r="F9" s="39" t="s">
        <v>280</v>
      </c>
      <c r="G9" s="11">
        <f>J9/H9</f>
        <v>0.2</v>
      </c>
      <c r="H9" s="7">
        <f t="shared" si="0"/>
        <v>10</v>
      </c>
      <c r="I9" s="7">
        <f t="shared" si="0"/>
        <v>0</v>
      </c>
      <c r="J9" s="7">
        <f t="shared" si="0"/>
        <v>2</v>
      </c>
      <c r="K9" s="7">
        <f t="shared" si="0"/>
        <v>0</v>
      </c>
      <c r="L9" s="7">
        <f t="shared" si="0"/>
        <v>2</v>
      </c>
      <c r="M9" s="7">
        <f>I9+L9-K9</f>
        <v>2</v>
      </c>
      <c r="N9" s="7">
        <f t="shared" si="1"/>
        <v>0</v>
      </c>
      <c r="O9" s="4">
        <f t="shared" si="2"/>
        <v>0.18</v>
      </c>
      <c r="P9" s="1">
        <v>50</v>
      </c>
      <c r="Q9" s="1">
        <v>5</v>
      </c>
      <c r="R9" s="1">
        <v>9</v>
      </c>
      <c r="S9" s="1">
        <v>0</v>
      </c>
      <c r="T9" s="1">
        <v>4</v>
      </c>
      <c r="U9" s="1">
        <f t="shared" si="3"/>
        <v>9</v>
      </c>
      <c r="V9" s="1">
        <v>0</v>
      </c>
      <c r="W9" s="4">
        <f t="shared" si="4"/>
        <v>0.175</v>
      </c>
      <c r="X9" s="1">
        <v>40</v>
      </c>
      <c r="Y9" s="1">
        <v>5</v>
      </c>
      <c r="Z9" s="1">
        <v>7</v>
      </c>
      <c r="AA9" s="1">
        <v>0</v>
      </c>
      <c r="AB9" s="1">
        <v>2</v>
      </c>
      <c r="AC9" s="1">
        <f t="shared" si="5"/>
        <v>7</v>
      </c>
      <c r="AD9" s="1">
        <v>0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262</v>
      </c>
      <c r="G10" s="11">
        <f>J10/H10</f>
        <v>0.26011560693641617</v>
      </c>
      <c r="H10" s="7">
        <f t="shared" si="0"/>
        <v>173</v>
      </c>
      <c r="I10" s="7">
        <f t="shared" si="0"/>
        <v>29</v>
      </c>
      <c r="J10" s="7">
        <f t="shared" si="0"/>
        <v>45</v>
      </c>
      <c r="K10" s="7">
        <f t="shared" si="0"/>
        <v>3</v>
      </c>
      <c r="L10" s="7">
        <f t="shared" si="0"/>
        <v>22</v>
      </c>
      <c r="M10" s="7">
        <f>I10+L10-K10</f>
        <v>48</v>
      </c>
      <c r="N10" s="7">
        <f t="shared" si="1"/>
        <v>0</v>
      </c>
      <c r="O10" s="4">
        <f t="shared" si="2"/>
        <v>0.26011560693641617</v>
      </c>
      <c r="P10" s="1">
        <v>173</v>
      </c>
      <c r="Q10" s="1">
        <v>29</v>
      </c>
      <c r="R10" s="1">
        <v>45</v>
      </c>
      <c r="S10" s="1">
        <v>3</v>
      </c>
      <c r="T10" s="1">
        <v>22</v>
      </c>
      <c r="U10" s="1">
        <f t="shared" si="3"/>
        <v>48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263</v>
      </c>
      <c r="G11" s="11">
        <f t="shared" si="6"/>
        <v>0.25</v>
      </c>
      <c r="H11" s="7">
        <f t="shared" si="0"/>
        <v>156</v>
      </c>
      <c r="I11" s="7">
        <f t="shared" si="0"/>
        <v>20</v>
      </c>
      <c r="J11" s="7">
        <f t="shared" si="0"/>
        <v>39</v>
      </c>
      <c r="K11" s="7">
        <f t="shared" si="0"/>
        <v>1</v>
      </c>
      <c r="L11" s="7">
        <f t="shared" si="0"/>
        <v>10</v>
      </c>
      <c r="M11" s="7">
        <f t="shared" si="7"/>
        <v>29</v>
      </c>
      <c r="N11" s="7">
        <f t="shared" si="1"/>
        <v>5</v>
      </c>
      <c r="O11" s="4">
        <f t="shared" si="2"/>
        <v>0.25</v>
      </c>
      <c r="P11" s="1">
        <v>156</v>
      </c>
      <c r="Q11" s="1">
        <v>20</v>
      </c>
      <c r="R11" s="1">
        <v>39</v>
      </c>
      <c r="S11" s="1">
        <v>1</v>
      </c>
      <c r="T11" s="1">
        <v>10</v>
      </c>
      <c r="U11" s="1">
        <f t="shared" si="3"/>
        <v>29</v>
      </c>
      <c r="V11" s="1">
        <v>5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39</v>
      </c>
      <c r="D12" s="40" t="s">
        <v>19</v>
      </c>
      <c r="E12" s="40" t="s">
        <v>18</v>
      </c>
      <c r="F12" s="39" t="s">
        <v>339</v>
      </c>
      <c r="G12" s="11">
        <f t="shared" si="6"/>
        <v>0.4222222222222222</v>
      </c>
      <c r="H12" s="7">
        <f t="shared" si="0"/>
        <v>45</v>
      </c>
      <c r="I12" s="7">
        <f t="shared" si="0"/>
        <v>14</v>
      </c>
      <c r="J12" s="7">
        <f t="shared" si="0"/>
        <v>19</v>
      </c>
      <c r="K12" s="7">
        <f t="shared" si="0"/>
        <v>3</v>
      </c>
      <c r="L12" s="7">
        <f t="shared" si="0"/>
        <v>6</v>
      </c>
      <c r="M12" s="7">
        <f t="shared" si="7"/>
        <v>17</v>
      </c>
      <c r="N12" s="7">
        <f t="shared" si="1"/>
        <v>1</v>
      </c>
      <c r="O12" s="4">
        <f t="shared" si="2"/>
        <v>0.36464088397790057</v>
      </c>
      <c r="P12" s="1">
        <v>181</v>
      </c>
      <c r="Q12" s="1">
        <v>41</v>
      </c>
      <c r="R12" s="1">
        <v>66</v>
      </c>
      <c r="S12" s="1">
        <v>9</v>
      </c>
      <c r="T12" s="1">
        <v>28</v>
      </c>
      <c r="U12" s="1">
        <f t="shared" si="3"/>
        <v>60</v>
      </c>
      <c r="V12" s="1">
        <v>3</v>
      </c>
      <c r="W12" s="4">
        <f t="shared" si="4"/>
        <v>0.34558823529411764</v>
      </c>
      <c r="X12" s="1">
        <v>136</v>
      </c>
      <c r="Y12" s="1">
        <v>27</v>
      </c>
      <c r="Z12" s="1">
        <v>47</v>
      </c>
      <c r="AA12" s="1">
        <v>6</v>
      </c>
      <c r="AB12" s="1">
        <v>22</v>
      </c>
      <c r="AC12" s="1">
        <f t="shared" si="5"/>
        <v>43</v>
      </c>
      <c r="AD12" s="1">
        <v>2</v>
      </c>
    </row>
    <row r="13" spans="1:30" ht="15">
      <c r="A13" s="40" t="s">
        <v>365</v>
      </c>
      <c r="B13" s="41">
        <v>3</v>
      </c>
      <c r="C13" s="40" t="s">
        <v>52</v>
      </c>
      <c r="D13" s="40" t="s">
        <v>19</v>
      </c>
      <c r="F13" s="39" t="s">
        <v>282</v>
      </c>
      <c r="G13" s="11">
        <f t="shared" si="6"/>
        <v>0.15384615384615385</v>
      </c>
      <c r="H13" s="7">
        <f t="shared" si="0"/>
        <v>13</v>
      </c>
      <c r="I13" s="7">
        <f t="shared" si="0"/>
        <v>1</v>
      </c>
      <c r="J13" s="7">
        <f t="shared" si="0"/>
        <v>2</v>
      </c>
      <c r="K13" s="7">
        <f t="shared" si="0"/>
        <v>0</v>
      </c>
      <c r="L13" s="7">
        <f t="shared" si="0"/>
        <v>1</v>
      </c>
      <c r="M13" s="7">
        <f t="shared" si="7"/>
        <v>2</v>
      </c>
      <c r="N13" s="7">
        <f t="shared" si="1"/>
        <v>0</v>
      </c>
      <c r="O13" s="4">
        <f t="shared" si="2"/>
        <v>0.14634146341463414</v>
      </c>
      <c r="P13" s="1">
        <v>41</v>
      </c>
      <c r="Q13" s="1">
        <v>4</v>
      </c>
      <c r="R13" s="1">
        <v>6</v>
      </c>
      <c r="S13" s="1">
        <v>1</v>
      </c>
      <c r="T13" s="1">
        <v>4</v>
      </c>
      <c r="U13" s="1">
        <f t="shared" si="3"/>
        <v>7</v>
      </c>
      <c r="V13" s="1">
        <v>0</v>
      </c>
      <c r="W13" s="4">
        <f t="shared" si="4"/>
        <v>0.14285714285714285</v>
      </c>
      <c r="X13" s="1">
        <v>28</v>
      </c>
      <c r="Y13" s="1">
        <v>3</v>
      </c>
      <c r="Z13" s="1">
        <v>4</v>
      </c>
      <c r="AA13" s="1">
        <v>1</v>
      </c>
      <c r="AB13" s="1">
        <v>3</v>
      </c>
      <c r="AC13" s="1">
        <f t="shared" si="5"/>
        <v>5</v>
      </c>
      <c r="AD13" s="1">
        <v>0</v>
      </c>
    </row>
    <row r="14" spans="1:30" ht="15">
      <c r="A14" s="40">
        <v>25</v>
      </c>
      <c r="B14" s="41">
        <v>3</v>
      </c>
      <c r="C14" s="40" t="s">
        <v>43</v>
      </c>
      <c r="D14" s="40" t="s">
        <v>19</v>
      </c>
      <c r="E14" s="40"/>
      <c r="F14" s="39" t="s">
        <v>266</v>
      </c>
      <c r="G14" s="11">
        <f t="shared" si="6"/>
        <v>0.27918781725888325</v>
      </c>
      <c r="H14" s="7">
        <f t="shared" si="0"/>
        <v>197</v>
      </c>
      <c r="I14" s="7">
        <f t="shared" si="0"/>
        <v>34</v>
      </c>
      <c r="J14" s="7">
        <f t="shared" si="0"/>
        <v>55</v>
      </c>
      <c r="K14" s="7">
        <f t="shared" si="0"/>
        <v>7</v>
      </c>
      <c r="L14" s="7">
        <f t="shared" si="0"/>
        <v>40</v>
      </c>
      <c r="M14" s="7">
        <f t="shared" si="7"/>
        <v>67</v>
      </c>
      <c r="N14" s="7">
        <f t="shared" si="1"/>
        <v>6</v>
      </c>
      <c r="O14" s="4">
        <f t="shared" si="2"/>
        <v>0.27918781725888325</v>
      </c>
      <c r="P14" s="1">
        <v>197</v>
      </c>
      <c r="Q14" s="1">
        <v>34</v>
      </c>
      <c r="R14" s="1">
        <v>55</v>
      </c>
      <c r="S14" s="1">
        <v>7</v>
      </c>
      <c r="T14" s="1">
        <v>40</v>
      </c>
      <c r="U14" s="1">
        <f t="shared" si="3"/>
        <v>67</v>
      </c>
      <c r="V14" s="1">
        <v>6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14</v>
      </c>
      <c r="B15" s="41">
        <v>3</v>
      </c>
      <c r="C15" s="40" t="s">
        <v>41</v>
      </c>
      <c r="D15" s="40" t="s">
        <v>19</v>
      </c>
      <c r="E15" s="40"/>
      <c r="F15" s="39" t="s">
        <v>267</v>
      </c>
      <c r="G15" s="11">
        <f>J15/H15</f>
        <v>0.23148148148148148</v>
      </c>
      <c r="H15" s="7">
        <f t="shared" si="0"/>
        <v>216</v>
      </c>
      <c r="I15" s="7">
        <f t="shared" si="0"/>
        <v>27</v>
      </c>
      <c r="J15" s="7">
        <f t="shared" si="0"/>
        <v>50</v>
      </c>
      <c r="K15" s="7">
        <f t="shared" si="0"/>
        <v>7</v>
      </c>
      <c r="L15" s="7">
        <f t="shared" si="0"/>
        <v>27</v>
      </c>
      <c r="M15" s="7">
        <f>I15+L15-K15</f>
        <v>47</v>
      </c>
      <c r="N15" s="7">
        <f t="shared" si="1"/>
        <v>5</v>
      </c>
      <c r="O15" s="4">
        <f t="shared" si="2"/>
        <v>0.23148148148148148</v>
      </c>
      <c r="P15" s="1">
        <v>216</v>
      </c>
      <c r="Q15" s="1">
        <v>27</v>
      </c>
      <c r="R15" s="1">
        <v>50</v>
      </c>
      <c r="S15" s="1">
        <v>7</v>
      </c>
      <c r="T15" s="1">
        <v>27</v>
      </c>
      <c r="U15" s="1">
        <f t="shared" si="3"/>
        <v>47</v>
      </c>
      <c r="V15" s="1">
        <v>5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268</v>
      </c>
      <c r="G16" s="11">
        <f t="shared" si="6"/>
        <v>0.3142857142857143</v>
      </c>
      <c r="H16" s="7">
        <f t="shared" si="0"/>
        <v>140</v>
      </c>
      <c r="I16" s="7">
        <f t="shared" si="0"/>
        <v>21</v>
      </c>
      <c r="J16" s="7">
        <f t="shared" si="0"/>
        <v>44</v>
      </c>
      <c r="K16" s="7">
        <f t="shared" si="0"/>
        <v>1</v>
      </c>
      <c r="L16" s="7">
        <f t="shared" si="0"/>
        <v>19</v>
      </c>
      <c r="M16" s="7">
        <f t="shared" si="7"/>
        <v>39</v>
      </c>
      <c r="N16" s="7">
        <f t="shared" si="1"/>
        <v>1</v>
      </c>
      <c r="O16" s="4">
        <f t="shared" si="2"/>
        <v>0.3142857142857143</v>
      </c>
      <c r="P16" s="1">
        <v>140</v>
      </c>
      <c r="Q16" s="1">
        <v>21</v>
      </c>
      <c r="R16" s="1">
        <v>44</v>
      </c>
      <c r="S16" s="1">
        <v>1</v>
      </c>
      <c r="T16" s="1">
        <v>19</v>
      </c>
      <c r="U16" s="1">
        <f t="shared" si="3"/>
        <v>39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269</v>
      </c>
      <c r="G17" s="11">
        <f>J17/H17</f>
        <v>0.2660098522167488</v>
      </c>
      <c r="H17" s="7">
        <f aca="true" t="shared" si="8" ref="H17:L21">P17-X17</f>
        <v>203</v>
      </c>
      <c r="I17" s="7">
        <f t="shared" si="8"/>
        <v>34</v>
      </c>
      <c r="J17" s="7">
        <f t="shared" si="8"/>
        <v>54</v>
      </c>
      <c r="K17" s="7">
        <f t="shared" si="8"/>
        <v>7</v>
      </c>
      <c r="L17" s="7">
        <f t="shared" si="8"/>
        <v>27</v>
      </c>
      <c r="M17" s="7">
        <f>I17+L17-K17</f>
        <v>54</v>
      </c>
      <c r="N17" s="7">
        <f>V17-AD17</f>
        <v>0</v>
      </c>
      <c r="O17" s="4">
        <f>R17/P17</f>
        <v>0.2660098522167488</v>
      </c>
      <c r="P17" s="1">
        <v>203</v>
      </c>
      <c r="Q17" s="1">
        <v>34</v>
      </c>
      <c r="R17" s="1">
        <v>54</v>
      </c>
      <c r="S17" s="1">
        <v>7</v>
      </c>
      <c r="T17" s="1">
        <v>27</v>
      </c>
      <c r="U17" s="1">
        <f>Q17+T17-S17</f>
        <v>54</v>
      </c>
      <c r="V17" s="1">
        <v>0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">
      <c r="A18" s="42">
        <v>8</v>
      </c>
      <c r="B18" s="43">
        <v>3</v>
      </c>
      <c r="C18" s="42" t="s">
        <v>40</v>
      </c>
      <c r="D18" s="42" t="s">
        <v>16</v>
      </c>
      <c r="E18" s="42"/>
      <c r="F18" s="44" t="s">
        <v>261</v>
      </c>
      <c r="G18" s="50">
        <f>J18/H18</f>
        <v>0.25252525252525254</v>
      </c>
      <c r="H18" s="42">
        <f t="shared" si="8"/>
        <v>99</v>
      </c>
      <c r="I18" s="42">
        <f t="shared" si="8"/>
        <v>12</v>
      </c>
      <c r="J18" s="42">
        <f t="shared" si="8"/>
        <v>25</v>
      </c>
      <c r="K18" s="42">
        <f t="shared" si="8"/>
        <v>0</v>
      </c>
      <c r="L18" s="42">
        <f t="shared" si="8"/>
        <v>6</v>
      </c>
      <c r="M18" s="42">
        <f>I18+L18-K18</f>
        <v>18</v>
      </c>
      <c r="N18" s="42">
        <f>V18-AD18</f>
        <v>5</v>
      </c>
      <c r="O18" s="51">
        <f>R18/P18</f>
        <v>0.25252525252525254</v>
      </c>
      <c r="P18" s="48">
        <v>99</v>
      </c>
      <c r="Q18" s="48">
        <v>12</v>
      </c>
      <c r="R18" s="48">
        <v>25</v>
      </c>
      <c r="S18" s="48">
        <v>0</v>
      </c>
      <c r="T18" s="48">
        <v>6</v>
      </c>
      <c r="U18" s="48">
        <f>Q18+T18-S18</f>
        <v>18</v>
      </c>
      <c r="V18" s="48">
        <v>5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">
      <c r="A19" s="42">
        <v>19</v>
      </c>
      <c r="B19" s="43">
        <v>2</v>
      </c>
      <c r="C19" s="42" t="s">
        <v>64</v>
      </c>
      <c r="D19" s="42" t="s">
        <v>19</v>
      </c>
      <c r="E19" s="42"/>
      <c r="F19" s="44" t="s">
        <v>264</v>
      </c>
      <c r="G19" s="50">
        <f>J19/H19</f>
        <v>0.24456521739130435</v>
      </c>
      <c r="H19" s="42">
        <f aca="true" t="shared" si="9" ref="H19:L20">P19-X19</f>
        <v>184</v>
      </c>
      <c r="I19" s="42">
        <f t="shared" si="9"/>
        <v>21</v>
      </c>
      <c r="J19" s="42">
        <f t="shared" si="9"/>
        <v>45</v>
      </c>
      <c r="K19" s="42">
        <f t="shared" si="9"/>
        <v>7</v>
      </c>
      <c r="L19" s="42">
        <f t="shared" si="9"/>
        <v>32</v>
      </c>
      <c r="M19" s="42">
        <f>I19+L19-K19</f>
        <v>46</v>
      </c>
      <c r="N19" s="42">
        <f>V19-AD19</f>
        <v>0</v>
      </c>
      <c r="O19" s="51">
        <f>R19/P19</f>
        <v>0.24456521739130435</v>
      </c>
      <c r="P19" s="48">
        <v>184</v>
      </c>
      <c r="Q19" s="48">
        <v>21</v>
      </c>
      <c r="R19" s="48">
        <v>45</v>
      </c>
      <c r="S19" s="48">
        <v>7</v>
      </c>
      <c r="T19" s="48">
        <v>32</v>
      </c>
      <c r="U19" s="48">
        <f>Q19+T19-S19</f>
        <v>46</v>
      </c>
      <c r="V19" s="48">
        <v>0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">
      <c r="A20" s="42">
        <v>13</v>
      </c>
      <c r="B20" s="43">
        <v>2</v>
      </c>
      <c r="C20" s="42" t="s">
        <v>44</v>
      </c>
      <c r="D20" s="42" t="s">
        <v>15</v>
      </c>
      <c r="E20" s="42"/>
      <c r="F20" s="44" t="s">
        <v>258</v>
      </c>
      <c r="G20" s="50">
        <f>J20/H20</f>
        <v>0.3053435114503817</v>
      </c>
      <c r="H20" s="42">
        <f t="shared" si="9"/>
        <v>131</v>
      </c>
      <c r="I20" s="42">
        <f t="shared" si="9"/>
        <v>18</v>
      </c>
      <c r="J20" s="42">
        <f t="shared" si="9"/>
        <v>40</v>
      </c>
      <c r="K20" s="42">
        <f t="shared" si="9"/>
        <v>4</v>
      </c>
      <c r="L20" s="42">
        <f t="shared" si="9"/>
        <v>21</v>
      </c>
      <c r="M20" s="42">
        <f>I20+L20-K20</f>
        <v>35</v>
      </c>
      <c r="N20" s="42">
        <f>V20-AD20</f>
        <v>3</v>
      </c>
      <c r="O20" s="51">
        <f>R20/P20</f>
        <v>0.3053435114503817</v>
      </c>
      <c r="P20" s="48">
        <v>131</v>
      </c>
      <c r="Q20" s="48">
        <v>18</v>
      </c>
      <c r="R20" s="48">
        <v>40</v>
      </c>
      <c r="S20" s="48">
        <v>4</v>
      </c>
      <c r="T20" s="48">
        <v>21</v>
      </c>
      <c r="U20" s="48">
        <f>Q20+T20-S20</f>
        <v>35</v>
      </c>
      <c r="V20" s="48">
        <v>3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30" s="48" customFormat="1" ht="15.75" thickBot="1">
      <c r="A21" s="42">
        <v>10</v>
      </c>
      <c r="B21" s="43">
        <v>2</v>
      </c>
      <c r="C21" s="42" t="s">
        <v>64</v>
      </c>
      <c r="D21" s="42" t="s">
        <v>19</v>
      </c>
      <c r="E21" s="42"/>
      <c r="F21" s="44" t="s">
        <v>265</v>
      </c>
      <c r="G21" s="50">
        <f>J21/H21</f>
        <v>0.2328767123287671</v>
      </c>
      <c r="H21" s="42">
        <f t="shared" si="8"/>
        <v>73</v>
      </c>
      <c r="I21" s="42">
        <f t="shared" si="8"/>
        <v>10</v>
      </c>
      <c r="J21" s="42">
        <f t="shared" si="8"/>
        <v>17</v>
      </c>
      <c r="K21" s="42">
        <f t="shared" si="8"/>
        <v>2</v>
      </c>
      <c r="L21" s="42">
        <f t="shared" si="8"/>
        <v>5</v>
      </c>
      <c r="M21" s="42">
        <f>I21+L21-K21</f>
        <v>13</v>
      </c>
      <c r="N21" s="42">
        <f>V21-AD21</f>
        <v>1</v>
      </c>
      <c r="O21" s="51">
        <f>R21/P21</f>
        <v>0.2328767123287671</v>
      </c>
      <c r="P21" s="48">
        <v>73</v>
      </c>
      <c r="Q21" s="48">
        <v>10</v>
      </c>
      <c r="R21" s="48">
        <v>17</v>
      </c>
      <c r="S21" s="48">
        <v>2</v>
      </c>
      <c r="T21" s="48">
        <v>5</v>
      </c>
      <c r="U21" s="48">
        <f>Q21+T21-S21</f>
        <v>13</v>
      </c>
      <c r="V21" s="48">
        <v>1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14" ht="15.75" thickBot="1">
      <c r="A22" s="7">
        <f>SUM(A4:A21)</f>
        <v>176</v>
      </c>
      <c r="B22" s="7"/>
      <c r="C22" s="7"/>
      <c r="D22" s="7"/>
      <c r="E22" s="7"/>
      <c r="F22" s="10"/>
      <c r="G22" s="14">
        <f t="shared" si="6"/>
        <v>0.2600513259195894</v>
      </c>
      <c r="H22" s="15">
        <f aca="true" t="shared" si="10" ref="H22:N22">SUM(H4:H21)</f>
        <v>2338</v>
      </c>
      <c r="I22" s="15">
        <f t="shared" si="10"/>
        <v>320</v>
      </c>
      <c r="J22" s="15">
        <f t="shared" si="10"/>
        <v>608</v>
      </c>
      <c r="K22" s="15">
        <f t="shared" si="10"/>
        <v>61</v>
      </c>
      <c r="L22" s="15">
        <f t="shared" si="10"/>
        <v>302</v>
      </c>
      <c r="M22" s="15">
        <f t="shared" si="10"/>
        <v>561</v>
      </c>
      <c r="N22" s="16">
        <f t="shared" si="10"/>
        <v>36</v>
      </c>
    </row>
    <row r="23" spans="1:14" ht="15">
      <c r="A23" s="7"/>
      <c r="B23" s="7"/>
      <c r="C23" s="7"/>
      <c r="D23" s="7"/>
      <c r="E23" s="7"/>
      <c r="F23" s="10"/>
      <c r="G23" s="7"/>
      <c r="H23" s="7"/>
      <c r="I23" s="7"/>
      <c r="J23" s="7"/>
      <c r="K23" s="7"/>
      <c r="L23" s="7"/>
      <c r="M23" s="7"/>
      <c r="N23" s="7"/>
    </row>
    <row r="24" spans="1:30" s="3" customFormat="1" ht="14.25">
      <c r="A24" s="8" t="s">
        <v>0</v>
      </c>
      <c r="B24" s="8" t="s">
        <v>30</v>
      </c>
      <c r="C24" s="8" t="s">
        <v>38</v>
      </c>
      <c r="D24" s="8"/>
      <c r="E24" s="8"/>
      <c r="F24" s="9" t="s">
        <v>3</v>
      </c>
      <c r="G24" s="8" t="s">
        <v>21</v>
      </c>
      <c r="H24" s="8" t="s">
        <v>22</v>
      </c>
      <c r="I24" s="8" t="s">
        <v>23</v>
      </c>
      <c r="J24" s="8" t="s">
        <v>24</v>
      </c>
      <c r="K24" s="8" t="s">
        <v>25</v>
      </c>
      <c r="L24" s="8" t="s">
        <v>7</v>
      </c>
      <c r="M24" s="8" t="s">
        <v>26</v>
      </c>
      <c r="N24" s="8" t="s">
        <v>27</v>
      </c>
      <c r="O24" s="3" t="s">
        <v>21</v>
      </c>
      <c r="P24" s="3" t="s">
        <v>22</v>
      </c>
      <c r="Q24" s="3" t="s">
        <v>23</v>
      </c>
      <c r="R24" s="3" t="s">
        <v>24</v>
      </c>
      <c r="S24" s="3" t="s">
        <v>25</v>
      </c>
      <c r="T24" s="3" t="s">
        <v>7</v>
      </c>
      <c r="U24" s="3" t="s">
        <v>26</v>
      </c>
      <c r="V24" s="3" t="s">
        <v>27</v>
      </c>
      <c r="W24" s="3" t="s">
        <v>21</v>
      </c>
      <c r="X24" s="3" t="s">
        <v>22</v>
      </c>
      <c r="Y24" s="3" t="s">
        <v>23</v>
      </c>
      <c r="Z24" s="3" t="s">
        <v>24</v>
      </c>
      <c r="AA24" s="3" t="s">
        <v>25</v>
      </c>
      <c r="AB24" s="3" t="s">
        <v>7</v>
      </c>
      <c r="AC24" s="3" t="s">
        <v>26</v>
      </c>
      <c r="AD24" s="3" t="s">
        <v>27</v>
      </c>
    </row>
    <row r="25" spans="1:30" ht="15">
      <c r="A25" s="40">
        <v>2</v>
      </c>
      <c r="B25" s="41">
        <v>2</v>
      </c>
      <c r="C25" s="40" t="s">
        <v>39</v>
      </c>
      <c r="D25" s="40">
        <v>1</v>
      </c>
      <c r="E25" s="40"/>
      <c r="F25" s="39" t="s">
        <v>270</v>
      </c>
      <c r="G25" s="12">
        <f aca="true" t="shared" si="11" ref="G25:G38">M25/K25*9</f>
        <v>3.8769230769230774</v>
      </c>
      <c r="H25" s="12">
        <f aca="true" t="shared" si="12" ref="H25:H38">(L25+N25)/K25</f>
        <v>1.3846153846153846</v>
      </c>
      <c r="I25" s="7">
        <f aca="true" t="shared" si="13" ref="I25:N32">Q25-Y25</f>
        <v>5</v>
      </c>
      <c r="J25" s="7">
        <f t="shared" si="13"/>
        <v>0</v>
      </c>
      <c r="K25" s="13">
        <f t="shared" si="13"/>
        <v>65</v>
      </c>
      <c r="L25" s="7">
        <f t="shared" si="13"/>
        <v>68</v>
      </c>
      <c r="M25" s="7">
        <f t="shared" si="13"/>
        <v>28</v>
      </c>
      <c r="N25" s="7">
        <f t="shared" si="13"/>
        <v>22</v>
      </c>
      <c r="O25" s="5">
        <f aca="true" t="shared" si="14" ref="O25:O32">U25/S25*9</f>
        <v>3.8769230769230774</v>
      </c>
      <c r="P25" s="5">
        <f aca="true" t="shared" si="15" ref="P25:P32">(T25+V25)/S25</f>
        <v>1.3846153846153846</v>
      </c>
      <c r="Q25" s="1">
        <v>5</v>
      </c>
      <c r="R25" s="1">
        <v>0</v>
      </c>
      <c r="S25" s="34">
        <v>65</v>
      </c>
      <c r="T25" s="1">
        <v>68</v>
      </c>
      <c r="U25" s="1">
        <v>28</v>
      </c>
      <c r="V25" s="1">
        <v>22</v>
      </c>
      <c r="W25" s="5" t="e">
        <f aca="true" t="shared" si="16" ref="W25:W32">AC25/AA25*9</f>
        <v>#DIV/0!</v>
      </c>
      <c r="X25" s="5" t="e">
        <f aca="true" t="shared" si="17" ref="X25:X32">(AB25+AD25)/AA25</f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19</v>
      </c>
      <c r="B26" s="41">
        <v>2</v>
      </c>
      <c r="C26" s="40" t="s">
        <v>64</v>
      </c>
      <c r="D26" s="40">
        <v>2</v>
      </c>
      <c r="E26" s="40"/>
      <c r="F26" s="39" t="s">
        <v>271</v>
      </c>
      <c r="G26" s="12">
        <f t="shared" si="11"/>
        <v>2.6999999999999997</v>
      </c>
      <c r="H26" s="12">
        <f t="shared" si="12"/>
        <v>0.975</v>
      </c>
      <c r="I26" s="7">
        <f t="shared" si="13"/>
        <v>0</v>
      </c>
      <c r="J26" s="7">
        <f t="shared" si="13"/>
        <v>17</v>
      </c>
      <c r="K26" s="13">
        <f t="shared" si="13"/>
        <v>26.666666666666668</v>
      </c>
      <c r="L26" s="7">
        <f t="shared" si="13"/>
        <v>22</v>
      </c>
      <c r="M26" s="7">
        <f t="shared" si="13"/>
        <v>8</v>
      </c>
      <c r="N26" s="7">
        <f t="shared" si="13"/>
        <v>4</v>
      </c>
      <c r="O26" s="5">
        <f t="shared" si="14"/>
        <v>2.6999999999999997</v>
      </c>
      <c r="P26" s="5">
        <f t="shared" si="15"/>
        <v>0.975</v>
      </c>
      <c r="Q26" s="1">
        <v>0</v>
      </c>
      <c r="R26" s="1">
        <v>17</v>
      </c>
      <c r="S26" s="34">
        <v>26.666666666666668</v>
      </c>
      <c r="T26" s="1">
        <v>22</v>
      </c>
      <c r="U26" s="1">
        <v>8</v>
      </c>
      <c r="V26" s="1">
        <v>4</v>
      </c>
      <c r="W26" s="5" t="e">
        <f t="shared" si="16"/>
        <v>#DIV/0!</v>
      </c>
      <c r="X26" s="5" t="e">
        <f t="shared" si="17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17</v>
      </c>
      <c r="B27" s="41">
        <v>3</v>
      </c>
      <c r="C27" s="40" t="s">
        <v>43</v>
      </c>
      <c r="D27" s="40">
        <v>3</v>
      </c>
      <c r="E27" s="40"/>
      <c r="F27" s="39" t="s">
        <v>272</v>
      </c>
      <c r="G27" s="12">
        <f t="shared" si="11"/>
        <v>2.9250000000000003</v>
      </c>
      <c r="H27" s="12">
        <f t="shared" si="12"/>
        <v>1.175</v>
      </c>
      <c r="I27" s="7">
        <f t="shared" si="13"/>
        <v>10</v>
      </c>
      <c r="J27" s="7">
        <f t="shared" si="13"/>
        <v>0</v>
      </c>
      <c r="K27" s="13">
        <f t="shared" si="13"/>
        <v>80</v>
      </c>
      <c r="L27" s="7">
        <f t="shared" si="13"/>
        <v>67</v>
      </c>
      <c r="M27" s="7">
        <f t="shared" si="13"/>
        <v>26</v>
      </c>
      <c r="N27" s="7">
        <f t="shared" si="13"/>
        <v>27</v>
      </c>
      <c r="O27" s="5">
        <f t="shared" si="14"/>
        <v>2.9250000000000003</v>
      </c>
      <c r="P27" s="5">
        <f t="shared" si="15"/>
        <v>1.175</v>
      </c>
      <c r="Q27" s="1">
        <v>10</v>
      </c>
      <c r="R27" s="1">
        <v>0</v>
      </c>
      <c r="S27" s="34">
        <v>80</v>
      </c>
      <c r="T27" s="1">
        <v>67</v>
      </c>
      <c r="U27" s="1">
        <v>26</v>
      </c>
      <c r="V27" s="1">
        <v>27</v>
      </c>
      <c r="W27" s="5" t="e">
        <f t="shared" si="16"/>
        <v>#DIV/0!</v>
      </c>
      <c r="X27" s="5" t="e">
        <f t="shared" si="17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19</v>
      </c>
      <c r="B28" s="41">
        <v>3</v>
      </c>
      <c r="C28" s="40" t="s">
        <v>64</v>
      </c>
      <c r="D28" s="40">
        <v>4</v>
      </c>
      <c r="E28" s="40"/>
      <c r="F28" s="39" t="s">
        <v>273</v>
      </c>
      <c r="G28" s="12">
        <f t="shared" si="11"/>
        <v>5.525581395348837</v>
      </c>
      <c r="H28" s="12">
        <f t="shared" si="12"/>
        <v>1.4790697674418605</v>
      </c>
      <c r="I28" s="7">
        <f t="shared" si="13"/>
        <v>5</v>
      </c>
      <c r="J28" s="7">
        <f t="shared" si="13"/>
        <v>0</v>
      </c>
      <c r="K28" s="13">
        <f t="shared" si="13"/>
        <v>71.66666666666667</v>
      </c>
      <c r="L28" s="7">
        <f t="shared" si="13"/>
        <v>92</v>
      </c>
      <c r="M28" s="7">
        <f t="shared" si="13"/>
        <v>44</v>
      </c>
      <c r="N28" s="7">
        <f t="shared" si="13"/>
        <v>14</v>
      </c>
      <c r="O28" s="5">
        <f t="shared" si="14"/>
        <v>5.525581395348837</v>
      </c>
      <c r="P28" s="5">
        <f t="shared" si="15"/>
        <v>1.4790697674418605</v>
      </c>
      <c r="Q28" s="1">
        <v>5</v>
      </c>
      <c r="R28" s="1">
        <v>0</v>
      </c>
      <c r="S28" s="34">
        <v>71.66666666666667</v>
      </c>
      <c r="T28" s="1">
        <v>92</v>
      </c>
      <c r="U28" s="1">
        <v>44</v>
      </c>
      <c r="V28" s="1">
        <v>14</v>
      </c>
      <c r="W28" s="5" t="e">
        <f t="shared" si="16"/>
        <v>#DIV/0!</v>
      </c>
      <c r="X28" s="5" t="e">
        <f t="shared" si="17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13</v>
      </c>
      <c r="B29" s="41">
        <v>3</v>
      </c>
      <c r="C29" s="40" t="s">
        <v>64</v>
      </c>
      <c r="D29" s="40">
        <v>5</v>
      </c>
      <c r="E29" s="40"/>
      <c r="F29" s="39" t="s">
        <v>350</v>
      </c>
      <c r="G29" s="12">
        <f t="shared" si="11"/>
        <v>5.869565217391304</v>
      </c>
      <c r="H29" s="12">
        <f t="shared" si="12"/>
        <v>1.4347826086956519</v>
      </c>
      <c r="I29" s="7">
        <f t="shared" si="13"/>
        <v>0</v>
      </c>
      <c r="J29" s="7">
        <f t="shared" si="13"/>
        <v>0</v>
      </c>
      <c r="K29" s="13">
        <f t="shared" si="13"/>
        <v>15.333333333333336</v>
      </c>
      <c r="L29" s="7">
        <f t="shared" si="13"/>
        <v>21</v>
      </c>
      <c r="M29" s="7">
        <f t="shared" si="13"/>
        <v>10</v>
      </c>
      <c r="N29" s="7">
        <f t="shared" si="13"/>
        <v>1</v>
      </c>
      <c r="O29" s="5">
        <f t="shared" si="14"/>
        <v>4.816901408450704</v>
      </c>
      <c r="P29" s="5">
        <f t="shared" si="15"/>
        <v>1.4647887323943662</v>
      </c>
      <c r="Q29" s="1">
        <v>4</v>
      </c>
      <c r="R29" s="1">
        <v>0</v>
      </c>
      <c r="S29" s="34">
        <v>71</v>
      </c>
      <c r="T29" s="1">
        <v>89</v>
      </c>
      <c r="U29" s="1">
        <v>38</v>
      </c>
      <c r="V29" s="1">
        <v>15</v>
      </c>
      <c r="W29" s="5">
        <f t="shared" si="16"/>
        <v>4.526946107784431</v>
      </c>
      <c r="X29" s="5">
        <f t="shared" si="17"/>
        <v>1.473053892215569</v>
      </c>
      <c r="Y29" s="1">
        <v>4</v>
      </c>
      <c r="Z29" s="1">
        <v>0</v>
      </c>
      <c r="AA29" s="34">
        <v>55.666666666666664</v>
      </c>
      <c r="AB29" s="1">
        <v>68</v>
      </c>
      <c r="AC29" s="1">
        <v>28</v>
      </c>
      <c r="AD29" s="1">
        <v>14</v>
      </c>
    </row>
    <row r="30" spans="1:30" ht="15">
      <c r="A30" s="40">
        <v>10</v>
      </c>
      <c r="B30" s="41">
        <v>2</v>
      </c>
      <c r="C30" s="40" t="s">
        <v>42</v>
      </c>
      <c r="D30" s="40">
        <v>6</v>
      </c>
      <c r="E30" s="40"/>
      <c r="F30" s="39" t="s">
        <v>308</v>
      </c>
      <c r="G30" s="12">
        <f t="shared" si="11"/>
        <v>2.8421052631578956</v>
      </c>
      <c r="H30" s="12">
        <f t="shared" si="12"/>
        <v>1.2631578947368425</v>
      </c>
      <c r="I30" s="7">
        <f t="shared" si="13"/>
        <v>2</v>
      </c>
      <c r="J30" s="7">
        <f t="shared" si="13"/>
        <v>0</v>
      </c>
      <c r="K30" s="13">
        <f t="shared" si="13"/>
        <v>18.999999999999993</v>
      </c>
      <c r="L30" s="7">
        <f t="shared" si="13"/>
        <v>18</v>
      </c>
      <c r="M30" s="7">
        <f t="shared" si="13"/>
        <v>6</v>
      </c>
      <c r="N30" s="7">
        <f t="shared" si="13"/>
        <v>6</v>
      </c>
      <c r="O30" s="5">
        <f t="shared" si="14"/>
        <v>4.659292035398231</v>
      </c>
      <c r="P30" s="5">
        <f t="shared" si="15"/>
        <v>1.4867256637168142</v>
      </c>
      <c r="Q30" s="1">
        <v>6</v>
      </c>
      <c r="R30" s="1">
        <v>0</v>
      </c>
      <c r="S30" s="34">
        <v>75.33333333333333</v>
      </c>
      <c r="T30" s="1">
        <v>81</v>
      </c>
      <c r="U30" s="1">
        <v>39</v>
      </c>
      <c r="V30" s="1">
        <v>31</v>
      </c>
      <c r="W30" s="5">
        <f t="shared" si="16"/>
        <v>5.272189349112426</v>
      </c>
      <c r="X30" s="5">
        <f t="shared" si="17"/>
        <v>1.5621301775147929</v>
      </c>
      <c r="Y30" s="1">
        <v>4</v>
      </c>
      <c r="Z30" s="1">
        <v>0</v>
      </c>
      <c r="AA30" s="34">
        <v>56.333333333333336</v>
      </c>
      <c r="AB30" s="1">
        <v>63</v>
      </c>
      <c r="AC30" s="1">
        <v>33</v>
      </c>
      <c r="AD30" s="1">
        <v>25</v>
      </c>
    </row>
    <row r="31" spans="1:30" ht="15">
      <c r="A31" s="40" t="s">
        <v>365</v>
      </c>
      <c r="B31" s="41">
        <v>3</v>
      </c>
      <c r="C31" s="40" t="s">
        <v>41</v>
      </c>
      <c r="D31" s="40">
        <v>7</v>
      </c>
      <c r="F31" s="39" t="s">
        <v>286</v>
      </c>
      <c r="G31" s="12">
        <f t="shared" si="11"/>
        <v>0</v>
      </c>
      <c r="H31" s="12">
        <f t="shared" si="12"/>
        <v>1.5</v>
      </c>
      <c r="I31" s="7">
        <f t="shared" si="13"/>
        <v>0</v>
      </c>
      <c r="J31" s="7">
        <f t="shared" si="13"/>
        <v>0</v>
      </c>
      <c r="K31" s="13">
        <f t="shared" si="13"/>
        <v>4</v>
      </c>
      <c r="L31" s="7">
        <f t="shared" si="13"/>
        <v>3</v>
      </c>
      <c r="M31" s="7">
        <f t="shared" si="13"/>
        <v>0</v>
      </c>
      <c r="N31" s="7">
        <f t="shared" si="13"/>
        <v>3</v>
      </c>
      <c r="O31" s="5">
        <f t="shared" si="14"/>
        <v>3</v>
      </c>
      <c r="P31" s="5">
        <f t="shared" si="15"/>
        <v>0.9629629629629629</v>
      </c>
      <c r="Q31" s="1">
        <v>1</v>
      </c>
      <c r="R31" s="1">
        <v>1</v>
      </c>
      <c r="S31" s="34">
        <v>27</v>
      </c>
      <c r="T31" s="1">
        <v>19</v>
      </c>
      <c r="U31" s="1">
        <v>9</v>
      </c>
      <c r="V31" s="1">
        <v>7</v>
      </c>
      <c r="W31" s="5">
        <f t="shared" si="16"/>
        <v>3.5217391304347827</v>
      </c>
      <c r="X31" s="5">
        <f t="shared" si="17"/>
        <v>0.8695652173913043</v>
      </c>
      <c r="Y31" s="1">
        <v>1</v>
      </c>
      <c r="Z31" s="1">
        <v>1</v>
      </c>
      <c r="AA31" s="1">
        <v>23</v>
      </c>
      <c r="AB31" s="1">
        <v>16</v>
      </c>
      <c r="AC31" s="1">
        <v>9</v>
      </c>
      <c r="AD31" s="1">
        <v>4</v>
      </c>
    </row>
    <row r="32" spans="1:30" ht="15">
      <c r="A32" s="40">
        <v>1</v>
      </c>
      <c r="B32" s="41">
        <v>3</v>
      </c>
      <c r="C32" s="40" t="s">
        <v>64</v>
      </c>
      <c r="D32" s="40">
        <v>8</v>
      </c>
      <c r="E32" s="40"/>
      <c r="F32" s="39" t="s">
        <v>277</v>
      </c>
      <c r="G32" s="12">
        <f t="shared" si="11"/>
        <v>3.759493670886076</v>
      </c>
      <c r="H32" s="12">
        <f t="shared" si="12"/>
        <v>1.5569620253164558</v>
      </c>
      <c r="I32" s="7">
        <f t="shared" si="13"/>
        <v>2</v>
      </c>
      <c r="J32" s="7">
        <f t="shared" si="13"/>
        <v>0</v>
      </c>
      <c r="K32" s="13">
        <f t="shared" si="13"/>
        <v>26.333333333333332</v>
      </c>
      <c r="L32" s="7">
        <f t="shared" si="13"/>
        <v>22</v>
      </c>
      <c r="M32" s="7">
        <f t="shared" si="13"/>
        <v>11</v>
      </c>
      <c r="N32" s="7">
        <f t="shared" si="13"/>
        <v>19</v>
      </c>
      <c r="O32" s="5">
        <f t="shared" si="14"/>
        <v>3.759493670886076</v>
      </c>
      <c r="P32" s="5">
        <f t="shared" si="15"/>
        <v>1.5569620253164558</v>
      </c>
      <c r="Q32" s="1">
        <v>2</v>
      </c>
      <c r="R32" s="1">
        <v>0</v>
      </c>
      <c r="S32" s="34">
        <v>26.333333333333332</v>
      </c>
      <c r="T32" s="1">
        <v>22</v>
      </c>
      <c r="U32" s="1">
        <v>11</v>
      </c>
      <c r="V32" s="1">
        <v>19</v>
      </c>
      <c r="W32" s="5" t="e">
        <f t="shared" si="16"/>
        <v>#DIV/0!</v>
      </c>
      <c r="X32" s="5" t="e">
        <f t="shared" si="17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>
        <v>1</v>
      </c>
      <c r="B33" s="41">
        <v>3</v>
      </c>
      <c r="C33" s="40" t="s">
        <v>39</v>
      </c>
      <c r="D33" s="40">
        <v>9</v>
      </c>
      <c r="E33" s="40"/>
      <c r="F33" s="39" t="s">
        <v>278</v>
      </c>
      <c r="G33" s="12">
        <f>M33/K33*9</f>
        <v>3.6</v>
      </c>
      <c r="H33" s="12">
        <f>(L33+N33)/K33</f>
        <v>1.32</v>
      </c>
      <c r="I33" s="7">
        <f aca="true" t="shared" si="18" ref="I33:N37">Q33-Y33</f>
        <v>0</v>
      </c>
      <c r="J33" s="7">
        <f t="shared" si="18"/>
        <v>1</v>
      </c>
      <c r="K33" s="13">
        <f t="shared" si="18"/>
        <v>25</v>
      </c>
      <c r="L33" s="7">
        <f t="shared" si="18"/>
        <v>25</v>
      </c>
      <c r="M33" s="7">
        <f t="shared" si="18"/>
        <v>10</v>
      </c>
      <c r="N33" s="7">
        <f t="shared" si="18"/>
        <v>8</v>
      </c>
      <c r="O33" s="5">
        <f>U33/S33*9</f>
        <v>3.6</v>
      </c>
      <c r="P33" s="5">
        <f>(T33+V33)/S33</f>
        <v>1.32</v>
      </c>
      <c r="Q33" s="1">
        <v>0</v>
      </c>
      <c r="R33" s="1">
        <v>1</v>
      </c>
      <c r="S33" s="34">
        <v>25</v>
      </c>
      <c r="T33" s="1">
        <v>25</v>
      </c>
      <c r="U33" s="1">
        <v>10</v>
      </c>
      <c r="V33" s="1">
        <v>8</v>
      </c>
      <c r="W33" s="5" t="e">
        <f>AC33/AA33*9</f>
        <v>#DIV/0!</v>
      </c>
      <c r="X33" s="5" t="e">
        <f>(AB33+AD33)/AA33</f>
        <v>#DIV/0!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s="48" customFormat="1" ht="15">
      <c r="A34" s="42"/>
      <c r="B34" s="43">
        <v>3</v>
      </c>
      <c r="C34" s="42" t="s">
        <v>39</v>
      </c>
      <c r="D34" s="42" t="s">
        <v>45</v>
      </c>
      <c r="F34" s="44" t="s">
        <v>285</v>
      </c>
      <c r="G34" s="45">
        <f>M34/K34*9</f>
        <v>9</v>
      </c>
      <c r="H34" s="45">
        <f>(L34+N34)/K34</f>
        <v>2</v>
      </c>
      <c r="I34" s="42">
        <f t="shared" si="18"/>
        <v>1</v>
      </c>
      <c r="J34" s="42">
        <f t="shared" si="18"/>
        <v>0</v>
      </c>
      <c r="K34" s="46">
        <f t="shared" si="18"/>
        <v>3</v>
      </c>
      <c r="L34" s="42">
        <f t="shared" si="18"/>
        <v>4</v>
      </c>
      <c r="M34" s="42">
        <f t="shared" si="18"/>
        <v>3</v>
      </c>
      <c r="N34" s="42">
        <f t="shared" si="18"/>
        <v>2</v>
      </c>
      <c r="O34" s="47">
        <f>U34/S34*9</f>
        <v>4.764705882352941</v>
      </c>
      <c r="P34" s="47">
        <f>(T34+V34)/S34</f>
        <v>1.2352941176470587</v>
      </c>
      <c r="Q34" s="48">
        <v>3</v>
      </c>
      <c r="R34" s="48">
        <v>0</v>
      </c>
      <c r="S34" s="49">
        <v>22.666666666666668</v>
      </c>
      <c r="T34" s="48">
        <v>21</v>
      </c>
      <c r="U34" s="48">
        <v>12</v>
      </c>
      <c r="V34" s="48">
        <v>7</v>
      </c>
      <c r="W34" s="47">
        <f>AC34/AA34*9</f>
        <v>4.11864406779661</v>
      </c>
      <c r="X34" s="47">
        <f>(AB34+AD34)/AA34</f>
        <v>1.11864406779661</v>
      </c>
      <c r="Y34" s="48">
        <v>2</v>
      </c>
      <c r="Z34" s="48">
        <v>0</v>
      </c>
      <c r="AA34" s="49">
        <v>19.666666666666668</v>
      </c>
      <c r="AB34" s="48">
        <v>17</v>
      </c>
      <c r="AC34" s="48">
        <v>9</v>
      </c>
      <c r="AD34" s="48">
        <v>5</v>
      </c>
    </row>
    <row r="35" spans="1:30" s="48" customFormat="1" ht="15">
      <c r="A35" s="42">
        <v>1</v>
      </c>
      <c r="B35" s="43">
        <v>3</v>
      </c>
      <c r="C35" s="42" t="s">
        <v>42</v>
      </c>
      <c r="D35" s="42" t="s">
        <v>45</v>
      </c>
      <c r="E35" s="42"/>
      <c r="F35" s="44" t="s">
        <v>276</v>
      </c>
      <c r="G35" s="45">
        <f>M35/K35*9</f>
        <v>7.534883720930232</v>
      </c>
      <c r="H35" s="45">
        <f>(L35+N35)/K35</f>
        <v>1.8837209302325582</v>
      </c>
      <c r="I35" s="42">
        <f t="shared" si="18"/>
        <v>1</v>
      </c>
      <c r="J35" s="42">
        <f t="shared" si="18"/>
        <v>0</v>
      </c>
      <c r="K35" s="46">
        <f t="shared" si="18"/>
        <v>28.666666666666668</v>
      </c>
      <c r="L35" s="42">
        <f t="shared" si="18"/>
        <v>46</v>
      </c>
      <c r="M35" s="42">
        <f t="shared" si="18"/>
        <v>24</v>
      </c>
      <c r="N35" s="42">
        <f t="shared" si="18"/>
        <v>8</v>
      </c>
      <c r="O35" s="47">
        <f>U35/S35*9</f>
        <v>7.534883720930232</v>
      </c>
      <c r="P35" s="47">
        <f>(T35+V35)/S35</f>
        <v>1.8837209302325582</v>
      </c>
      <c r="Q35" s="48">
        <v>1</v>
      </c>
      <c r="R35" s="48">
        <v>0</v>
      </c>
      <c r="S35" s="49">
        <v>28.666666666666668</v>
      </c>
      <c r="T35" s="48">
        <v>46</v>
      </c>
      <c r="U35" s="48">
        <v>24</v>
      </c>
      <c r="V35" s="48">
        <v>8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">
      <c r="A36" s="42">
        <v>1</v>
      </c>
      <c r="B36" s="43">
        <v>3</v>
      </c>
      <c r="C36" s="42" t="s">
        <v>44</v>
      </c>
      <c r="D36" s="42" t="s">
        <v>45</v>
      </c>
      <c r="E36" s="42"/>
      <c r="F36" s="44" t="s">
        <v>275</v>
      </c>
      <c r="G36" s="45">
        <f>M36/K36*9</f>
        <v>2.1315789473684212</v>
      </c>
      <c r="H36" s="45">
        <f>(L36+N36)/K36</f>
        <v>1.3421052631578947</v>
      </c>
      <c r="I36" s="42">
        <f t="shared" si="18"/>
        <v>1</v>
      </c>
      <c r="J36" s="42">
        <f t="shared" si="18"/>
        <v>0</v>
      </c>
      <c r="K36" s="46">
        <f t="shared" si="18"/>
        <v>25.333333333333332</v>
      </c>
      <c r="L36" s="42">
        <f t="shared" si="18"/>
        <v>26</v>
      </c>
      <c r="M36" s="42">
        <f t="shared" si="18"/>
        <v>6</v>
      </c>
      <c r="N36" s="42">
        <f t="shared" si="18"/>
        <v>8</v>
      </c>
      <c r="O36" s="47">
        <f>U36/S36*9</f>
        <v>2.1315789473684212</v>
      </c>
      <c r="P36" s="47">
        <f>(T36+V36)/S36</f>
        <v>1.3421052631578947</v>
      </c>
      <c r="Q36" s="48">
        <v>1</v>
      </c>
      <c r="R36" s="48">
        <v>0</v>
      </c>
      <c r="S36" s="49">
        <v>25.333333333333332</v>
      </c>
      <c r="T36" s="48">
        <v>26</v>
      </c>
      <c r="U36" s="48">
        <v>6</v>
      </c>
      <c r="V36" s="48">
        <v>8</v>
      </c>
      <c r="W36" s="47" t="e">
        <f>AC36/AA36*9</f>
        <v>#DIV/0!</v>
      </c>
      <c r="X36" s="47" t="e">
        <f>(AB36+AD36)/AA36</f>
        <v>#DIV/0!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</row>
    <row r="37" spans="1:30" s="48" customFormat="1" ht="15.75" thickBot="1">
      <c r="A37" s="42">
        <v>19</v>
      </c>
      <c r="B37" s="43">
        <v>3</v>
      </c>
      <c r="C37" s="42" t="s">
        <v>39</v>
      </c>
      <c r="D37" s="42" t="s">
        <v>45</v>
      </c>
      <c r="E37" s="42"/>
      <c r="F37" s="44" t="s">
        <v>274</v>
      </c>
      <c r="G37" s="45">
        <f>M37/K37*9</f>
        <v>7.363636363636364</v>
      </c>
      <c r="H37" s="45">
        <f>(L37+N37)/K37</f>
        <v>1.7045454545454546</v>
      </c>
      <c r="I37" s="42">
        <f t="shared" si="18"/>
        <v>0</v>
      </c>
      <c r="J37" s="42">
        <f t="shared" si="18"/>
        <v>0</v>
      </c>
      <c r="K37" s="46">
        <f t="shared" si="18"/>
        <v>29.333333333333332</v>
      </c>
      <c r="L37" s="42">
        <f t="shared" si="18"/>
        <v>41</v>
      </c>
      <c r="M37" s="42">
        <f t="shared" si="18"/>
        <v>24</v>
      </c>
      <c r="N37" s="42">
        <f t="shared" si="18"/>
        <v>9</v>
      </c>
      <c r="O37" s="47">
        <f>U37/S37*9</f>
        <v>7.363636363636364</v>
      </c>
      <c r="P37" s="47">
        <f>(T37+V37)/S37</f>
        <v>1.7045454545454546</v>
      </c>
      <c r="Q37" s="48">
        <v>0</v>
      </c>
      <c r="R37" s="48">
        <v>0</v>
      </c>
      <c r="S37" s="49">
        <v>29.333333333333332</v>
      </c>
      <c r="T37" s="48">
        <v>41</v>
      </c>
      <c r="U37" s="48">
        <v>24</v>
      </c>
      <c r="V37" s="48">
        <v>9</v>
      </c>
      <c r="W37" s="47" t="e">
        <f>AC37/AA37*9</f>
        <v>#DIV/0!</v>
      </c>
      <c r="X37" s="47" t="e">
        <f>(AB37+AD37)/AA37</f>
        <v>#DIV/0!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</row>
    <row r="38" spans="1:14" ht="15.75" thickBot="1">
      <c r="A38" s="7">
        <f>SUM(A25:A37)</f>
        <v>103</v>
      </c>
      <c r="B38" s="7"/>
      <c r="C38" s="7"/>
      <c r="D38" s="7"/>
      <c r="E38" s="7"/>
      <c r="F38" s="10"/>
      <c r="G38" s="17">
        <f t="shared" si="11"/>
        <v>4.292527821939586</v>
      </c>
      <c r="H38" s="18">
        <f t="shared" si="12"/>
        <v>1.3974562798092212</v>
      </c>
      <c r="I38" s="15">
        <f aca="true" t="shared" si="19" ref="I38:N38">SUM(I25:I37)</f>
        <v>27</v>
      </c>
      <c r="J38" s="15">
        <f t="shared" si="19"/>
        <v>18</v>
      </c>
      <c r="K38" s="19">
        <f t="shared" si="19"/>
        <v>419.3333333333333</v>
      </c>
      <c r="L38" s="15">
        <f t="shared" si="19"/>
        <v>455</v>
      </c>
      <c r="M38" s="15">
        <f t="shared" si="19"/>
        <v>200</v>
      </c>
      <c r="N38" s="16">
        <f t="shared" si="19"/>
        <v>131</v>
      </c>
    </row>
    <row r="39" spans="1:14" ht="15">
      <c r="A39" s="7">
        <f>A22+A38</f>
        <v>279</v>
      </c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7"/>
      <c r="B40" s="7"/>
      <c r="C40" s="7"/>
      <c r="D40" s="7"/>
      <c r="E40" s="7"/>
      <c r="F40" s="9" t="s">
        <v>28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>
        <v>19</v>
      </c>
      <c r="B41" s="41">
        <v>3</v>
      </c>
      <c r="C41" s="40" t="s">
        <v>39</v>
      </c>
      <c r="D41" s="40" t="s">
        <v>45</v>
      </c>
      <c r="E41" s="40"/>
      <c r="F41" s="39" t="s">
        <v>274</v>
      </c>
      <c r="G41" s="7"/>
      <c r="H41" s="7"/>
      <c r="I41" s="7"/>
      <c r="J41" s="7"/>
      <c r="K41" s="7"/>
      <c r="L41" s="7"/>
      <c r="M41" s="7"/>
      <c r="N41" s="7"/>
    </row>
    <row r="42" spans="2:6" s="7" customFormat="1" ht="15">
      <c r="B42" s="37"/>
      <c r="F42" s="10"/>
    </row>
    <row r="43" spans="1:14" ht="15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</row>
    <row r="44" spans="1:15" ht="15">
      <c r="A44" s="8" t="s">
        <v>0</v>
      </c>
      <c r="B44" s="8" t="s">
        <v>30</v>
      </c>
      <c r="C44" s="8" t="s">
        <v>38</v>
      </c>
      <c r="D44" s="8" t="s">
        <v>1</v>
      </c>
      <c r="E44" s="7"/>
      <c r="F44" s="9" t="s">
        <v>29</v>
      </c>
      <c r="G44" s="7"/>
      <c r="H44" s="7"/>
      <c r="I44" s="7"/>
      <c r="J44" s="40"/>
      <c r="K44" s="41"/>
      <c r="L44" s="40"/>
      <c r="M44" s="40"/>
      <c r="N44" s="40"/>
      <c r="O44" s="39"/>
    </row>
    <row r="45" spans="1:15" ht="15">
      <c r="A45" s="40"/>
      <c r="B45" s="41">
        <v>3</v>
      </c>
      <c r="C45" s="40" t="s">
        <v>41</v>
      </c>
      <c r="D45" s="40" t="s">
        <v>45</v>
      </c>
      <c r="F45" s="39" t="s">
        <v>279</v>
      </c>
      <c r="G45" s="7">
        <v>1</v>
      </c>
      <c r="J45" s="40"/>
      <c r="K45" s="41"/>
      <c r="L45" s="40"/>
      <c r="M45" s="40"/>
      <c r="N45" s="40"/>
      <c r="O45" s="39"/>
    </row>
    <row r="46" spans="1:15" ht="15">
      <c r="A46" s="40"/>
      <c r="B46" s="41">
        <v>3</v>
      </c>
      <c r="C46" s="40" t="s">
        <v>39</v>
      </c>
      <c r="D46" s="40" t="s">
        <v>45</v>
      </c>
      <c r="F46" s="39" t="s">
        <v>285</v>
      </c>
      <c r="G46" s="7">
        <v>2</v>
      </c>
      <c r="H46" s="7"/>
      <c r="I46" s="7"/>
      <c r="J46" s="40"/>
      <c r="K46" s="41"/>
      <c r="L46" s="40"/>
      <c r="M46" s="40"/>
      <c r="N46" s="40"/>
      <c r="O46" s="39"/>
    </row>
    <row r="47" spans="1:15" ht="15">
      <c r="A47" s="40"/>
      <c r="B47" s="41">
        <v>3</v>
      </c>
      <c r="C47" s="40" t="s">
        <v>52</v>
      </c>
      <c r="D47" s="40" t="s">
        <v>14</v>
      </c>
      <c r="F47" s="39" t="s">
        <v>374</v>
      </c>
      <c r="G47" s="7">
        <v>3</v>
      </c>
      <c r="H47" s="7"/>
      <c r="I47" s="7"/>
      <c r="J47" s="40"/>
      <c r="K47" s="41"/>
      <c r="L47" s="40"/>
      <c r="M47" s="40"/>
      <c r="N47" s="40"/>
      <c r="O47" s="39"/>
    </row>
    <row r="48" spans="1:9" ht="15">
      <c r="A48" s="40"/>
      <c r="B48" s="41">
        <v>3</v>
      </c>
      <c r="C48" s="40" t="s">
        <v>51</v>
      </c>
      <c r="D48" s="40" t="s">
        <v>45</v>
      </c>
      <c r="F48" s="39" t="s">
        <v>281</v>
      </c>
      <c r="G48" s="7">
        <v>4</v>
      </c>
      <c r="H48" s="7"/>
      <c r="I48" s="7"/>
    </row>
    <row r="49" spans="1:14" ht="15">
      <c r="A49" s="40">
        <v>10</v>
      </c>
      <c r="B49" s="41">
        <v>2</v>
      </c>
      <c r="C49" s="40" t="s">
        <v>64</v>
      </c>
      <c r="D49" s="40" t="s">
        <v>19</v>
      </c>
      <c r="E49" s="40"/>
      <c r="F49" s="39" t="s">
        <v>265</v>
      </c>
      <c r="G49" s="7">
        <v>5</v>
      </c>
      <c r="H49" s="40"/>
      <c r="I49" s="41"/>
      <c r="J49" s="40"/>
      <c r="K49" s="40"/>
      <c r="L49" s="40"/>
      <c r="M49" s="39"/>
      <c r="N49" s="7"/>
    </row>
    <row r="50" spans="1:14" ht="15">
      <c r="A50" s="40"/>
      <c r="B50" s="41">
        <v>3</v>
      </c>
      <c r="C50" s="40" t="s">
        <v>44</v>
      </c>
      <c r="D50" s="40" t="s">
        <v>45</v>
      </c>
      <c r="F50" s="39" t="s">
        <v>283</v>
      </c>
      <c r="G50" s="7">
        <v>6</v>
      </c>
      <c r="H50" s="7"/>
      <c r="I50" s="7"/>
      <c r="J50" s="7"/>
      <c r="K50" s="7"/>
      <c r="L50" s="7"/>
      <c r="M50" s="7"/>
      <c r="N50" s="7"/>
    </row>
    <row r="51" spans="1:14" ht="15">
      <c r="A51" s="40"/>
      <c r="B51" s="41">
        <v>3</v>
      </c>
      <c r="C51" s="40" t="s">
        <v>64</v>
      </c>
      <c r="D51" s="40" t="s">
        <v>45</v>
      </c>
      <c r="F51" s="39" t="s">
        <v>284</v>
      </c>
      <c r="G51" s="7">
        <v>7</v>
      </c>
      <c r="H51" s="7"/>
      <c r="I51" s="7"/>
      <c r="J51" s="7"/>
      <c r="K51" s="7"/>
      <c r="L51" s="7"/>
      <c r="M51" s="7"/>
      <c r="N51" s="7"/>
    </row>
    <row r="52" spans="1:14" ht="15">
      <c r="A52" s="40"/>
      <c r="B52" s="41">
        <v>3</v>
      </c>
      <c r="C52" s="40" t="s">
        <v>39</v>
      </c>
      <c r="D52" s="40" t="s">
        <v>45</v>
      </c>
      <c r="F52" s="39" t="s">
        <v>285</v>
      </c>
      <c r="G52" s="7">
        <v>8</v>
      </c>
      <c r="H52" s="7"/>
      <c r="I52" s="7"/>
      <c r="J52" s="7"/>
      <c r="K52" s="7"/>
      <c r="L52" s="7"/>
      <c r="M52" s="7"/>
      <c r="N52" s="7"/>
    </row>
    <row r="53" spans="1:7" ht="15">
      <c r="A53" s="40" t="s">
        <v>364</v>
      </c>
      <c r="B53" s="41">
        <v>3</v>
      </c>
      <c r="C53" s="40" t="s">
        <v>42</v>
      </c>
      <c r="D53" s="40" t="s">
        <v>45</v>
      </c>
      <c r="E53" s="40"/>
      <c r="F53" s="39" t="s">
        <v>276</v>
      </c>
      <c r="G53" s="7">
        <v>9</v>
      </c>
    </row>
    <row r="54" spans="1:7" ht="15">
      <c r="A54" s="40"/>
      <c r="B54" s="41">
        <v>3</v>
      </c>
      <c r="C54" s="40" t="s">
        <v>44</v>
      </c>
      <c r="D54" s="40" t="s">
        <v>14</v>
      </c>
      <c r="F54" s="39" t="s">
        <v>287</v>
      </c>
      <c r="G54" s="7">
        <v>10</v>
      </c>
    </row>
    <row r="55" spans="1:7" ht="15">
      <c r="A55" s="40" t="s">
        <v>364</v>
      </c>
      <c r="B55" s="41">
        <v>3</v>
      </c>
      <c r="C55" s="40" t="s">
        <v>51</v>
      </c>
      <c r="D55" s="40" t="s">
        <v>14</v>
      </c>
      <c r="E55" s="40"/>
      <c r="F55" s="39" t="s">
        <v>294</v>
      </c>
      <c r="G55" s="7">
        <v>11</v>
      </c>
    </row>
    <row r="56" spans="1:7" ht="15">
      <c r="A56" s="40"/>
      <c r="B56" s="41">
        <v>3</v>
      </c>
      <c r="C56" s="40" t="s">
        <v>40</v>
      </c>
      <c r="D56" s="40" t="s">
        <v>16</v>
      </c>
      <c r="F56" s="39" t="s">
        <v>289</v>
      </c>
      <c r="G56" s="7">
        <v>12</v>
      </c>
    </row>
    <row r="57" spans="1:14" ht="15">
      <c r="A57" s="40"/>
      <c r="B57" s="41">
        <v>3</v>
      </c>
      <c r="C57" s="40" t="s">
        <v>44</v>
      </c>
      <c r="D57" s="40" t="s">
        <v>19</v>
      </c>
      <c r="F57" s="39" t="s">
        <v>290</v>
      </c>
      <c r="G57" s="7">
        <v>13</v>
      </c>
      <c r="I57" s="40"/>
      <c r="J57" s="41"/>
      <c r="K57" s="40"/>
      <c r="L57" s="40"/>
      <c r="M57" s="40"/>
      <c r="N57" s="39"/>
    </row>
    <row r="58" spans="1:7" ht="15">
      <c r="A58" s="40"/>
      <c r="B58" s="41">
        <v>3</v>
      </c>
      <c r="C58" s="40" t="s">
        <v>43</v>
      </c>
      <c r="D58" s="40" t="s">
        <v>45</v>
      </c>
      <c r="F58" s="39" t="s">
        <v>291</v>
      </c>
      <c r="G58" s="7">
        <v>14</v>
      </c>
    </row>
    <row r="59" spans="1:7" ht="15">
      <c r="A59" s="40"/>
      <c r="B59" s="41">
        <v>3</v>
      </c>
      <c r="C59" s="40" t="s">
        <v>42</v>
      </c>
      <c r="D59" s="40" t="s">
        <v>17</v>
      </c>
      <c r="F59" s="39" t="s">
        <v>292</v>
      </c>
      <c r="G59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48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293</v>
      </c>
      <c r="G4" s="11">
        <f aca="true" t="shared" si="0" ref="G4:G14">J4/H4</f>
        <v>0.25833333333333336</v>
      </c>
      <c r="H4" s="7">
        <f aca="true" t="shared" si="1" ref="H4:L16">P4-X4</f>
        <v>120</v>
      </c>
      <c r="I4" s="7">
        <f t="shared" si="1"/>
        <v>10</v>
      </c>
      <c r="J4" s="7">
        <f t="shared" si="1"/>
        <v>31</v>
      </c>
      <c r="K4" s="7">
        <f t="shared" si="1"/>
        <v>1</v>
      </c>
      <c r="L4" s="7">
        <f t="shared" si="1"/>
        <v>20</v>
      </c>
      <c r="M4" s="7">
        <f>I4+L4-K4</f>
        <v>29</v>
      </c>
      <c r="N4" s="7">
        <f aca="true" t="shared" si="2" ref="N4:N16">V4-AD4</f>
        <v>0</v>
      </c>
      <c r="O4" s="4">
        <f aca="true" t="shared" si="3" ref="O4:O16">R4/P4</f>
        <v>0.25833333333333336</v>
      </c>
      <c r="P4" s="1">
        <v>120</v>
      </c>
      <c r="Q4" s="1">
        <v>10</v>
      </c>
      <c r="R4" s="1">
        <v>31</v>
      </c>
      <c r="S4" s="1">
        <v>1</v>
      </c>
      <c r="T4" s="1">
        <v>20</v>
      </c>
      <c r="U4" s="1">
        <f aca="true" t="shared" si="4" ref="U4:U16">Q4+T4-S4</f>
        <v>29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 t="s">
        <v>365</v>
      </c>
      <c r="B5" s="41">
        <v>3</v>
      </c>
      <c r="C5" s="40" t="s">
        <v>41</v>
      </c>
      <c r="D5" s="40" t="s">
        <v>14</v>
      </c>
      <c r="F5" s="39" t="s">
        <v>288</v>
      </c>
      <c r="G5" s="11">
        <f t="shared" si="0"/>
        <v>0.4</v>
      </c>
      <c r="H5" s="7">
        <f t="shared" si="1"/>
        <v>15</v>
      </c>
      <c r="I5" s="7">
        <f t="shared" si="1"/>
        <v>2</v>
      </c>
      <c r="J5" s="7">
        <f t="shared" si="1"/>
        <v>6</v>
      </c>
      <c r="K5" s="7">
        <f t="shared" si="1"/>
        <v>0</v>
      </c>
      <c r="L5" s="7">
        <f t="shared" si="1"/>
        <v>5</v>
      </c>
      <c r="M5" s="7">
        <f aca="true" t="shared" si="7" ref="M5:M14">I5+L5-K5</f>
        <v>7</v>
      </c>
      <c r="N5" s="7">
        <f t="shared" si="2"/>
        <v>0</v>
      </c>
      <c r="O5" s="4">
        <f t="shared" si="3"/>
        <v>0.2857142857142857</v>
      </c>
      <c r="P5" s="1">
        <v>56</v>
      </c>
      <c r="Q5" s="1">
        <v>7</v>
      </c>
      <c r="R5" s="1">
        <v>16</v>
      </c>
      <c r="S5" s="1">
        <v>1</v>
      </c>
      <c r="T5" s="1">
        <v>9</v>
      </c>
      <c r="U5" s="1">
        <f t="shared" si="4"/>
        <v>15</v>
      </c>
      <c r="V5" s="1">
        <v>1</v>
      </c>
      <c r="W5" s="4">
        <f t="shared" si="5"/>
        <v>0.24390243902439024</v>
      </c>
      <c r="X5" s="1">
        <v>41</v>
      </c>
      <c r="Y5" s="1">
        <v>5</v>
      </c>
      <c r="Z5" s="1">
        <v>10</v>
      </c>
      <c r="AA5" s="1">
        <v>1</v>
      </c>
      <c r="AB5" s="1">
        <v>4</v>
      </c>
      <c r="AC5" s="1">
        <f t="shared" si="6"/>
        <v>8</v>
      </c>
      <c r="AD5" s="1">
        <v>1</v>
      </c>
    </row>
    <row r="6" spans="1:30" ht="15">
      <c r="A6" s="40">
        <v>13</v>
      </c>
      <c r="B6" s="41">
        <v>2</v>
      </c>
      <c r="C6" s="40" t="s">
        <v>44</v>
      </c>
      <c r="D6" s="40" t="s">
        <v>15</v>
      </c>
      <c r="E6" s="40"/>
      <c r="F6" s="39" t="s">
        <v>258</v>
      </c>
      <c r="G6" s="11">
        <f t="shared" si="0"/>
        <v>0.2727272727272727</v>
      </c>
      <c r="H6" s="7">
        <f t="shared" si="1"/>
        <v>33</v>
      </c>
      <c r="I6" s="7">
        <f t="shared" si="1"/>
        <v>7</v>
      </c>
      <c r="J6" s="7">
        <f t="shared" si="1"/>
        <v>9</v>
      </c>
      <c r="K6" s="7">
        <f t="shared" si="1"/>
        <v>2</v>
      </c>
      <c r="L6" s="7">
        <f t="shared" si="1"/>
        <v>7</v>
      </c>
      <c r="M6" s="7">
        <f t="shared" si="7"/>
        <v>12</v>
      </c>
      <c r="N6" s="7">
        <f t="shared" si="2"/>
        <v>2</v>
      </c>
      <c r="O6" s="4">
        <f t="shared" si="3"/>
        <v>0.29878048780487804</v>
      </c>
      <c r="P6" s="1">
        <v>164</v>
      </c>
      <c r="Q6" s="1">
        <v>25</v>
      </c>
      <c r="R6" s="1">
        <v>49</v>
      </c>
      <c r="S6" s="1">
        <v>6</v>
      </c>
      <c r="T6" s="1">
        <v>28</v>
      </c>
      <c r="U6" s="1">
        <f t="shared" si="4"/>
        <v>47</v>
      </c>
      <c r="V6" s="1">
        <v>5</v>
      </c>
      <c r="W6" s="4">
        <f t="shared" si="5"/>
        <v>0.3053435114503817</v>
      </c>
      <c r="X6" s="1">
        <v>131</v>
      </c>
      <c r="Y6" s="1">
        <v>18</v>
      </c>
      <c r="Z6" s="1">
        <v>40</v>
      </c>
      <c r="AA6" s="1">
        <v>4</v>
      </c>
      <c r="AB6" s="1">
        <v>21</v>
      </c>
      <c r="AC6" s="1">
        <f t="shared" si="6"/>
        <v>35</v>
      </c>
      <c r="AD6" s="1">
        <v>3</v>
      </c>
    </row>
    <row r="7" spans="1:30" ht="15">
      <c r="A7" s="40">
        <v>6</v>
      </c>
      <c r="B7" s="41">
        <v>2</v>
      </c>
      <c r="C7" s="40" t="s">
        <v>44</v>
      </c>
      <c r="D7" s="40" t="s">
        <v>17</v>
      </c>
      <c r="E7" s="40" t="s">
        <v>15</v>
      </c>
      <c r="F7" s="39" t="s">
        <v>296</v>
      </c>
      <c r="G7" s="11">
        <f t="shared" si="0"/>
        <v>0.23756906077348067</v>
      </c>
      <c r="H7" s="7">
        <f t="shared" si="1"/>
        <v>181</v>
      </c>
      <c r="I7" s="7">
        <f t="shared" si="1"/>
        <v>27</v>
      </c>
      <c r="J7" s="7">
        <f t="shared" si="1"/>
        <v>43</v>
      </c>
      <c r="K7" s="7">
        <f t="shared" si="1"/>
        <v>5</v>
      </c>
      <c r="L7" s="7">
        <f t="shared" si="1"/>
        <v>20</v>
      </c>
      <c r="M7" s="7">
        <f t="shared" si="7"/>
        <v>42</v>
      </c>
      <c r="N7" s="7">
        <f t="shared" si="2"/>
        <v>1</v>
      </c>
      <c r="O7" s="4">
        <f t="shared" si="3"/>
        <v>0.23756906077348067</v>
      </c>
      <c r="P7" s="1">
        <v>181</v>
      </c>
      <c r="Q7" s="1">
        <v>27</v>
      </c>
      <c r="R7" s="1">
        <v>43</v>
      </c>
      <c r="S7" s="1">
        <v>5</v>
      </c>
      <c r="T7" s="1">
        <v>20</v>
      </c>
      <c r="U7" s="1">
        <f t="shared" si="4"/>
        <v>42</v>
      </c>
      <c r="V7" s="1">
        <v>1</v>
      </c>
      <c r="W7" s="4" t="e">
        <f t="shared" si="5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0</v>
      </c>
    </row>
    <row r="8" spans="1:30" ht="15">
      <c r="A8" s="40" t="s">
        <v>365</v>
      </c>
      <c r="B8" s="41">
        <v>2</v>
      </c>
      <c r="C8" s="40" t="s">
        <v>51</v>
      </c>
      <c r="D8" s="40" t="s">
        <v>71</v>
      </c>
      <c r="E8" s="1" t="s">
        <v>17</v>
      </c>
      <c r="F8" s="39" t="s">
        <v>354</v>
      </c>
      <c r="G8" s="11">
        <f t="shared" si="0"/>
        <v>0.2463768115942029</v>
      </c>
      <c r="H8" s="7">
        <f t="shared" si="1"/>
        <v>69</v>
      </c>
      <c r="I8" s="7">
        <f t="shared" si="1"/>
        <v>5</v>
      </c>
      <c r="J8" s="7">
        <f t="shared" si="1"/>
        <v>17</v>
      </c>
      <c r="K8" s="7">
        <f t="shared" si="1"/>
        <v>2</v>
      </c>
      <c r="L8" s="7">
        <f t="shared" si="1"/>
        <v>8</v>
      </c>
      <c r="M8" s="7">
        <f t="shared" si="7"/>
        <v>11</v>
      </c>
      <c r="N8" s="7">
        <f t="shared" si="2"/>
        <v>2</v>
      </c>
      <c r="O8" s="4">
        <f t="shared" si="3"/>
        <v>0.22727272727272727</v>
      </c>
      <c r="P8" s="1">
        <v>154</v>
      </c>
      <c r="Q8" s="1">
        <v>12</v>
      </c>
      <c r="R8" s="1">
        <v>35</v>
      </c>
      <c r="S8" s="1">
        <v>6</v>
      </c>
      <c r="T8" s="1">
        <v>20</v>
      </c>
      <c r="U8" s="1">
        <f t="shared" si="4"/>
        <v>26</v>
      </c>
      <c r="V8" s="1">
        <v>3</v>
      </c>
      <c r="W8" s="4">
        <f t="shared" si="5"/>
        <v>0.21176470588235294</v>
      </c>
      <c r="X8" s="1">
        <v>85</v>
      </c>
      <c r="Y8" s="1">
        <v>7</v>
      </c>
      <c r="Z8" s="1">
        <v>18</v>
      </c>
      <c r="AA8" s="1">
        <v>4</v>
      </c>
      <c r="AB8" s="1">
        <v>12</v>
      </c>
      <c r="AC8" s="1">
        <f t="shared" si="6"/>
        <v>15</v>
      </c>
      <c r="AD8" s="1">
        <v>1</v>
      </c>
    </row>
    <row r="9" spans="1:30" ht="15">
      <c r="A9" s="40">
        <v>10</v>
      </c>
      <c r="B9" s="41">
        <v>3</v>
      </c>
      <c r="C9" s="40" t="s">
        <v>42</v>
      </c>
      <c r="D9" s="40" t="s">
        <v>16</v>
      </c>
      <c r="E9" s="40"/>
      <c r="F9" s="39" t="s">
        <v>300</v>
      </c>
      <c r="G9" s="11">
        <f t="shared" si="0"/>
        <v>0.3146551724137931</v>
      </c>
      <c r="H9" s="7">
        <f>P9-X9</f>
        <v>232</v>
      </c>
      <c r="I9" s="7">
        <f>Q9-Y9</f>
        <v>44</v>
      </c>
      <c r="J9" s="7">
        <f>R9-Z9</f>
        <v>73</v>
      </c>
      <c r="K9" s="7">
        <f>S9-AA9</f>
        <v>4</v>
      </c>
      <c r="L9" s="7">
        <f>T9-AB9</f>
        <v>33</v>
      </c>
      <c r="M9" s="7">
        <f>I9+L9-K9</f>
        <v>73</v>
      </c>
      <c r="N9" s="7">
        <f>V9-AD9</f>
        <v>1</v>
      </c>
      <c r="O9" s="4">
        <f>R9/P9</f>
        <v>0.3146551724137931</v>
      </c>
      <c r="P9" s="1">
        <v>232</v>
      </c>
      <c r="Q9" s="1">
        <v>44</v>
      </c>
      <c r="R9" s="1">
        <v>73</v>
      </c>
      <c r="S9" s="1">
        <v>4</v>
      </c>
      <c r="T9" s="1">
        <v>33</v>
      </c>
      <c r="U9" s="1">
        <f>Q9+T9-S9</f>
        <v>73</v>
      </c>
      <c r="V9" s="1">
        <v>1</v>
      </c>
      <c r="W9" s="4" t="e">
        <f>Z9/X9</f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>Y9+AB9-AA9</f>
        <v>0</v>
      </c>
      <c r="AD9" s="1">
        <v>0</v>
      </c>
    </row>
    <row r="10" spans="1:30" ht="15">
      <c r="A10" s="40">
        <v>11</v>
      </c>
      <c r="B10" s="41">
        <v>2</v>
      </c>
      <c r="C10" s="40" t="s">
        <v>41</v>
      </c>
      <c r="D10" s="40" t="s">
        <v>18</v>
      </c>
      <c r="E10" s="40"/>
      <c r="F10" s="39" t="s">
        <v>299</v>
      </c>
      <c r="G10" s="11">
        <f t="shared" si="0"/>
        <v>0.2544642857142857</v>
      </c>
      <c r="H10" s="7">
        <f t="shared" si="1"/>
        <v>224</v>
      </c>
      <c r="I10" s="7">
        <f t="shared" si="1"/>
        <v>37</v>
      </c>
      <c r="J10" s="7">
        <f t="shared" si="1"/>
        <v>57</v>
      </c>
      <c r="K10" s="7">
        <f t="shared" si="1"/>
        <v>2</v>
      </c>
      <c r="L10" s="7">
        <f t="shared" si="1"/>
        <v>18</v>
      </c>
      <c r="M10" s="7">
        <f>I10+L10-K10</f>
        <v>53</v>
      </c>
      <c r="N10" s="7">
        <f t="shared" si="2"/>
        <v>7</v>
      </c>
      <c r="O10" s="4">
        <f t="shared" si="3"/>
        <v>0.2544642857142857</v>
      </c>
      <c r="P10" s="1">
        <v>224</v>
      </c>
      <c r="Q10" s="1">
        <v>37</v>
      </c>
      <c r="R10" s="1">
        <v>57</v>
      </c>
      <c r="S10" s="1">
        <v>2</v>
      </c>
      <c r="T10" s="1">
        <v>18</v>
      </c>
      <c r="U10" s="1">
        <f t="shared" si="4"/>
        <v>53</v>
      </c>
      <c r="V10" s="1">
        <v>7</v>
      </c>
      <c r="W10" s="4" t="e">
        <f t="shared" si="5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6"/>
        <v>0</v>
      </c>
      <c r="AD10" s="1">
        <v>0</v>
      </c>
    </row>
    <row r="11" spans="1:30" ht="15">
      <c r="A11" s="40" t="s">
        <v>364</v>
      </c>
      <c r="B11" s="41">
        <v>3</v>
      </c>
      <c r="C11" s="40" t="s">
        <v>39</v>
      </c>
      <c r="D11" s="40" t="s">
        <v>377</v>
      </c>
      <c r="E11" s="40" t="s">
        <v>16</v>
      </c>
      <c r="F11" s="39" t="s">
        <v>298</v>
      </c>
      <c r="G11" s="11">
        <f t="shared" si="0"/>
        <v>0.25</v>
      </c>
      <c r="H11" s="7">
        <f t="shared" si="1"/>
        <v>52</v>
      </c>
      <c r="I11" s="7">
        <f t="shared" si="1"/>
        <v>9</v>
      </c>
      <c r="J11" s="7">
        <f t="shared" si="1"/>
        <v>13</v>
      </c>
      <c r="K11" s="7">
        <f t="shared" si="1"/>
        <v>1</v>
      </c>
      <c r="L11" s="7">
        <f t="shared" si="1"/>
        <v>9</v>
      </c>
      <c r="M11" s="7">
        <f t="shared" si="7"/>
        <v>17</v>
      </c>
      <c r="N11" s="7">
        <f t="shared" si="2"/>
        <v>3</v>
      </c>
      <c r="O11" s="4">
        <f t="shared" si="3"/>
        <v>0.29333333333333333</v>
      </c>
      <c r="P11" s="1">
        <v>75</v>
      </c>
      <c r="Q11" s="1">
        <v>15</v>
      </c>
      <c r="R11" s="1">
        <v>22</v>
      </c>
      <c r="S11" s="1">
        <v>2</v>
      </c>
      <c r="T11" s="1">
        <v>15</v>
      </c>
      <c r="U11" s="1">
        <f t="shared" si="4"/>
        <v>28</v>
      </c>
      <c r="V11" s="1">
        <v>4</v>
      </c>
      <c r="W11" s="4">
        <f t="shared" si="5"/>
        <v>0.391304347826087</v>
      </c>
      <c r="X11" s="1">
        <v>23</v>
      </c>
      <c r="Y11" s="1">
        <v>6</v>
      </c>
      <c r="Z11" s="1">
        <v>9</v>
      </c>
      <c r="AA11" s="1">
        <v>1</v>
      </c>
      <c r="AB11" s="1">
        <v>6</v>
      </c>
      <c r="AC11" s="1">
        <f t="shared" si="6"/>
        <v>11</v>
      </c>
      <c r="AD11" s="1">
        <v>1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301</v>
      </c>
      <c r="G12" s="11">
        <f t="shared" si="0"/>
        <v>0.32806324110671936</v>
      </c>
      <c r="H12" s="7">
        <f t="shared" si="1"/>
        <v>253</v>
      </c>
      <c r="I12" s="7">
        <f t="shared" si="1"/>
        <v>45</v>
      </c>
      <c r="J12" s="7">
        <f t="shared" si="1"/>
        <v>83</v>
      </c>
      <c r="K12" s="7">
        <f t="shared" si="1"/>
        <v>5</v>
      </c>
      <c r="L12" s="7">
        <f t="shared" si="1"/>
        <v>22</v>
      </c>
      <c r="M12" s="7">
        <f t="shared" si="7"/>
        <v>62</v>
      </c>
      <c r="N12" s="7">
        <f t="shared" si="2"/>
        <v>14</v>
      </c>
      <c r="O12" s="4">
        <f t="shared" si="3"/>
        <v>0.32806324110671936</v>
      </c>
      <c r="P12" s="1">
        <v>253</v>
      </c>
      <c r="Q12" s="1">
        <v>45</v>
      </c>
      <c r="R12" s="1">
        <v>83</v>
      </c>
      <c r="S12" s="1">
        <v>5</v>
      </c>
      <c r="T12" s="1">
        <v>22</v>
      </c>
      <c r="U12" s="1">
        <f t="shared" si="4"/>
        <v>62</v>
      </c>
      <c r="V12" s="1">
        <v>14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302</v>
      </c>
      <c r="G13" s="11">
        <f t="shared" si="0"/>
        <v>0.29515418502202645</v>
      </c>
      <c r="H13" s="7">
        <f t="shared" si="1"/>
        <v>227</v>
      </c>
      <c r="I13" s="7">
        <f t="shared" si="1"/>
        <v>42</v>
      </c>
      <c r="J13" s="7">
        <f t="shared" si="1"/>
        <v>67</v>
      </c>
      <c r="K13" s="7">
        <f t="shared" si="1"/>
        <v>2</v>
      </c>
      <c r="L13" s="7">
        <f t="shared" si="1"/>
        <v>22</v>
      </c>
      <c r="M13" s="7">
        <f t="shared" si="7"/>
        <v>62</v>
      </c>
      <c r="N13" s="7">
        <f t="shared" si="2"/>
        <v>10</v>
      </c>
      <c r="O13" s="4">
        <f t="shared" si="3"/>
        <v>0.29515418502202645</v>
      </c>
      <c r="P13" s="1">
        <v>227</v>
      </c>
      <c r="Q13" s="1">
        <v>42</v>
      </c>
      <c r="R13" s="1">
        <v>67</v>
      </c>
      <c r="S13" s="1">
        <v>2</v>
      </c>
      <c r="T13" s="1">
        <v>22</v>
      </c>
      <c r="U13" s="1">
        <f>Q13+T13-S13</f>
        <v>62</v>
      </c>
      <c r="V13" s="1">
        <v>10</v>
      </c>
      <c r="W13" s="4" t="e">
        <f t="shared" si="5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6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58</v>
      </c>
      <c r="D14" s="40" t="s">
        <v>19</v>
      </c>
      <c r="E14" s="40"/>
      <c r="F14" s="39" t="s">
        <v>303</v>
      </c>
      <c r="G14" s="11">
        <f t="shared" si="0"/>
        <v>0.3</v>
      </c>
      <c r="H14" s="7">
        <f t="shared" si="1"/>
        <v>220</v>
      </c>
      <c r="I14" s="7">
        <f t="shared" si="1"/>
        <v>35</v>
      </c>
      <c r="J14" s="7">
        <f t="shared" si="1"/>
        <v>66</v>
      </c>
      <c r="K14" s="7">
        <f t="shared" si="1"/>
        <v>3</v>
      </c>
      <c r="L14" s="7">
        <f t="shared" si="1"/>
        <v>25</v>
      </c>
      <c r="M14" s="7">
        <f t="shared" si="7"/>
        <v>57</v>
      </c>
      <c r="N14" s="7">
        <f t="shared" si="2"/>
        <v>1</v>
      </c>
      <c r="O14" s="4">
        <f t="shared" si="3"/>
        <v>0.3</v>
      </c>
      <c r="P14" s="1">
        <v>220</v>
      </c>
      <c r="Q14" s="1">
        <v>35</v>
      </c>
      <c r="R14" s="1">
        <v>66</v>
      </c>
      <c r="S14" s="1">
        <v>3</v>
      </c>
      <c r="T14" s="1">
        <v>25</v>
      </c>
      <c r="U14" s="1">
        <f t="shared" si="4"/>
        <v>57</v>
      </c>
      <c r="V14" s="1">
        <v>1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 t="s">
        <v>365</v>
      </c>
      <c r="B15" s="41">
        <v>3</v>
      </c>
      <c r="C15" s="40" t="s">
        <v>41</v>
      </c>
      <c r="D15" s="40" t="s">
        <v>19</v>
      </c>
      <c r="F15" s="39" t="s">
        <v>358</v>
      </c>
      <c r="G15" s="11">
        <f aca="true" t="shared" si="8" ref="G15:G23">J15/H15</f>
        <v>0.2916666666666667</v>
      </c>
      <c r="H15" s="7">
        <f t="shared" si="1"/>
        <v>72</v>
      </c>
      <c r="I15" s="7">
        <f t="shared" si="1"/>
        <v>10</v>
      </c>
      <c r="J15" s="7">
        <f t="shared" si="1"/>
        <v>21</v>
      </c>
      <c r="K15" s="7">
        <f t="shared" si="1"/>
        <v>3</v>
      </c>
      <c r="L15" s="7">
        <f t="shared" si="1"/>
        <v>10</v>
      </c>
      <c r="M15" s="7">
        <f aca="true" t="shared" si="9" ref="M15:M23">I15+L15-K15</f>
        <v>17</v>
      </c>
      <c r="N15" s="7">
        <f t="shared" si="2"/>
        <v>1</v>
      </c>
      <c r="O15" s="4">
        <f t="shared" si="3"/>
        <v>0.2916666666666667</v>
      </c>
      <c r="P15" s="1">
        <v>72</v>
      </c>
      <c r="Q15" s="1">
        <v>10</v>
      </c>
      <c r="R15" s="1">
        <v>21</v>
      </c>
      <c r="S15" s="1">
        <v>3</v>
      </c>
      <c r="T15" s="1">
        <v>10</v>
      </c>
      <c r="U15" s="1">
        <f t="shared" si="4"/>
        <v>17</v>
      </c>
      <c r="V15" s="1">
        <v>1</v>
      </c>
      <c r="W15" s="4" t="e">
        <f t="shared" si="5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6"/>
        <v>0</v>
      </c>
      <c r="AD15" s="1">
        <v>0</v>
      </c>
    </row>
    <row r="16" spans="1:30" ht="15">
      <c r="A16" s="40">
        <v>5</v>
      </c>
      <c r="B16" s="41">
        <v>3</v>
      </c>
      <c r="C16" s="40" t="s">
        <v>51</v>
      </c>
      <c r="D16" s="40" t="s">
        <v>19</v>
      </c>
      <c r="E16" s="40"/>
      <c r="F16" s="39" t="s">
        <v>306</v>
      </c>
      <c r="G16" s="11">
        <f t="shared" si="8"/>
        <v>0.27522935779816515</v>
      </c>
      <c r="H16" s="7">
        <f t="shared" si="1"/>
        <v>218</v>
      </c>
      <c r="I16" s="7">
        <f t="shared" si="1"/>
        <v>27</v>
      </c>
      <c r="J16" s="7">
        <f t="shared" si="1"/>
        <v>60</v>
      </c>
      <c r="K16" s="7">
        <f t="shared" si="1"/>
        <v>12</v>
      </c>
      <c r="L16" s="7">
        <f t="shared" si="1"/>
        <v>39</v>
      </c>
      <c r="M16" s="7">
        <f t="shared" si="9"/>
        <v>54</v>
      </c>
      <c r="N16" s="7">
        <f t="shared" si="2"/>
        <v>1</v>
      </c>
      <c r="O16" s="4">
        <f t="shared" si="3"/>
        <v>0.27522935779816515</v>
      </c>
      <c r="P16" s="1">
        <v>218</v>
      </c>
      <c r="Q16" s="1">
        <v>27</v>
      </c>
      <c r="R16" s="1">
        <v>60</v>
      </c>
      <c r="S16" s="1">
        <v>12</v>
      </c>
      <c r="T16" s="1">
        <v>39</v>
      </c>
      <c r="U16" s="1">
        <f t="shared" si="4"/>
        <v>54</v>
      </c>
      <c r="V16" s="1">
        <v>1</v>
      </c>
      <c r="W16" s="4" t="e">
        <f t="shared" si="5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0</v>
      </c>
    </row>
    <row r="17" spans="1:30" ht="15">
      <c r="A17" s="40" t="s">
        <v>365</v>
      </c>
      <c r="B17" s="41">
        <v>3</v>
      </c>
      <c r="C17" s="40" t="s">
        <v>39</v>
      </c>
      <c r="D17" s="40" t="s">
        <v>20</v>
      </c>
      <c r="E17" s="40"/>
      <c r="F17" s="39" t="s">
        <v>319</v>
      </c>
      <c r="G17" s="11">
        <f t="shared" si="8"/>
        <v>0.23943661971830985</v>
      </c>
      <c r="H17" s="7">
        <f aca="true" t="shared" si="10" ref="H17:L23">P17-X17</f>
        <v>71</v>
      </c>
      <c r="I17" s="7">
        <f t="shared" si="10"/>
        <v>9</v>
      </c>
      <c r="J17" s="7">
        <f t="shared" si="10"/>
        <v>17</v>
      </c>
      <c r="K17" s="7">
        <f t="shared" si="10"/>
        <v>0</v>
      </c>
      <c r="L17" s="7">
        <f t="shared" si="10"/>
        <v>7</v>
      </c>
      <c r="M17" s="7">
        <f t="shared" si="9"/>
        <v>16</v>
      </c>
      <c r="N17" s="7">
        <f aca="true" t="shared" si="11" ref="N17:N23">V17-AD17</f>
        <v>1</v>
      </c>
      <c r="O17" s="4">
        <f aca="true" t="shared" si="12" ref="O17:O23">R17/P17</f>
        <v>0.3028169014084507</v>
      </c>
      <c r="P17" s="1">
        <v>142</v>
      </c>
      <c r="Q17" s="1">
        <v>18</v>
      </c>
      <c r="R17" s="1">
        <v>43</v>
      </c>
      <c r="S17" s="1">
        <v>3</v>
      </c>
      <c r="T17" s="1">
        <v>17</v>
      </c>
      <c r="U17" s="1">
        <f aca="true" t="shared" si="13" ref="U17:U23">Q17+T17-S17</f>
        <v>32</v>
      </c>
      <c r="V17" s="1">
        <v>1</v>
      </c>
      <c r="W17" s="4">
        <f aca="true" t="shared" si="14" ref="W17:W23">Z17/X17</f>
        <v>0.36619718309859156</v>
      </c>
      <c r="X17" s="1">
        <v>71</v>
      </c>
      <c r="Y17" s="1">
        <v>9</v>
      </c>
      <c r="Z17" s="1">
        <v>26</v>
      </c>
      <c r="AA17" s="1">
        <v>3</v>
      </c>
      <c r="AB17" s="1">
        <v>10</v>
      </c>
      <c r="AC17" s="1">
        <f aca="true" t="shared" si="15" ref="AC17:AC23">Y17+AB17-AA17</f>
        <v>16</v>
      </c>
      <c r="AD17" s="1">
        <v>0</v>
      </c>
    </row>
    <row r="18" spans="1:30" s="48" customFormat="1" ht="15">
      <c r="A18" s="42">
        <v>2</v>
      </c>
      <c r="B18" s="43">
        <v>3</v>
      </c>
      <c r="C18" s="42" t="s">
        <v>43</v>
      </c>
      <c r="D18" s="42" t="s">
        <v>15</v>
      </c>
      <c r="E18" s="42"/>
      <c r="F18" s="44" t="s">
        <v>295</v>
      </c>
      <c r="G18" s="50">
        <f t="shared" si="8"/>
        <v>0.2</v>
      </c>
      <c r="H18" s="42">
        <f t="shared" si="10"/>
        <v>35</v>
      </c>
      <c r="I18" s="42">
        <f t="shared" si="10"/>
        <v>4</v>
      </c>
      <c r="J18" s="42">
        <f t="shared" si="10"/>
        <v>7</v>
      </c>
      <c r="K18" s="42">
        <f t="shared" si="10"/>
        <v>2</v>
      </c>
      <c r="L18" s="42">
        <f t="shared" si="10"/>
        <v>3</v>
      </c>
      <c r="M18" s="42">
        <f t="shared" si="9"/>
        <v>5</v>
      </c>
      <c r="N18" s="42">
        <f t="shared" si="11"/>
        <v>0</v>
      </c>
      <c r="O18" s="51">
        <f t="shared" si="12"/>
        <v>0.2</v>
      </c>
      <c r="P18" s="48">
        <v>35</v>
      </c>
      <c r="Q18" s="48">
        <v>4</v>
      </c>
      <c r="R18" s="48">
        <v>7</v>
      </c>
      <c r="S18" s="48">
        <v>2</v>
      </c>
      <c r="T18" s="48">
        <v>3</v>
      </c>
      <c r="U18" s="48">
        <f t="shared" si="13"/>
        <v>5</v>
      </c>
      <c r="V18" s="48">
        <v>0</v>
      </c>
      <c r="W18" s="51" t="e">
        <f t="shared" si="14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5"/>
        <v>0</v>
      </c>
      <c r="AD18" s="48">
        <v>0</v>
      </c>
    </row>
    <row r="19" spans="1:30" s="48" customFormat="1" ht="15">
      <c r="A19" s="42">
        <v>19</v>
      </c>
      <c r="B19" s="43">
        <v>3</v>
      </c>
      <c r="C19" s="42" t="s">
        <v>64</v>
      </c>
      <c r="D19" s="42" t="s">
        <v>73</v>
      </c>
      <c r="E19" s="42" t="s">
        <v>18</v>
      </c>
      <c r="F19" s="44" t="s">
        <v>334</v>
      </c>
      <c r="G19" s="50">
        <f t="shared" si="8"/>
        <v>0.22916666666666666</v>
      </c>
      <c r="H19" s="42">
        <f t="shared" si="10"/>
        <v>48</v>
      </c>
      <c r="I19" s="42">
        <f t="shared" si="10"/>
        <v>8</v>
      </c>
      <c r="J19" s="42">
        <f t="shared" si="10"/>
        <v>11</v>
      </c>
      <c r="K19" s="42">
        <f t="shared" si="10"/>
        <v>0</v>
      </c>
      <c r="L19" s="42">
        <f t="shared" si="10"/>
        <v>4</v>
      </c>
      <c r="M19" s="42">
        <f t="shared" si="9"/>
        <v>12</v>
      </c>
      <c r="N19" s="42">
        <f t="shared" si="11"/>
        <v>1</v>
      </c>
      <c r="O19" s="51">
        <f t="shared" si="12"/>
        <v>0.25824175824175827</v>
      </c>
      <c r="P19" s="48">
        <v>182</v>
      </c>
      <c r="Q19" s="48">
        <v>25</v>
      </c>
      <c r="R19" s="48">
        <v>47</v>
      </c>
      <c r="S19" s="48">
        <v>0</v>
      </c>
      <c r="T19" s="48">
        <v>12</v>
      </c>
      <c r="U19" s="48">
        <f t="shared" si="13"/>
        <v>37</v>
      </c>
      <c r="V19" s="48">
        <v>2</v>
      </c>
      <c r="W19" s="51">
        <f t="shared" si="14"/>
        <v>0.26865671641791045</v>
      </c>
      <c r="X19" s="48">
        <v>134</v>
      </c>
      <c r="Y19" s="48">
        <v>17</v>
      </c>
      <c r="Z19" s="48">
        <v>36</v>
      </c>
      <c r="AA19" s="48">
        <v>0</v>
      </c>
      <c r="AB19" s="48">
        <v>8</v>
      </c>
      <c r="AC19" s="48">
        <f t="shared" si="15"/>
        <v>25</v>
      </c>
      <c r="AD19" s="48">
        <v>1</v>
      </c>
    </row>
    <row r="20" spans="1:30" s="48" customFormat="1" ht="15">
      <c r="A20" s="42">
        <v>1</v>
      </c>
      <c r="B20" s="43">
        <v>3</v>
      </c>
      <c r="C20" s="42" t="s">
        <v>51</v>
      </c>
      <c r="D20" s="42" t="s">
        <v>14</v>
      </c>
      <c r="E20" s="42"/>
      <c r="F20" s="44" t="s">
        <v>294</v>
      </c>
      <c r="G20" s="50">
        <f>J20/H20</f>
        <v>0.1415929203539823</v>
      </c>
      <c r="H20" s="42">
        <f>P20-X20</f>
        <v>113</v>
      </c>
      <c r="I20" s="42">
        <f>Q20-Y20</f>
        <v>8</v>
      </c>
      <c r="J20" s="42">
        <f>R20-Z20</f>
        <v>16</v>
      </c>
      <c r="K20" s="42">
        <f>S20-AA20</f>
        <v>2</v>
      </c>
      <c r="L20" s="42">
        <f>T20-AB20</f>
        <v>7</v>
      </c>
      <c r="M20" s="42">
        <f>I20+L20-K20</f>
        <v>13</v>
      </c>
      <c r="N20" s="42">
        <f t="shared" si="11"/>
        <v>0</v>
      </c>
      <c r="O20" s="51">
        <f t="shared" si="12"/>
        <v>0.1415929203539823</v>
      </c>
      <c r="P20" s="48">
        <v>113</v>
      </c>
      <c r="Q20" s="48">
        <v>8</v>
      </c>
      <c r="R20" s="48">
        <v>16</v>
      </c>
      <c r="S20" s="48">
        <v>2</v>
      </c>
      <c r="T20" s="48">
        <v>7</v>
      </c>
      <c r="U20" s="48">
        <f t="shared" si="13"/>
        <v>13</v>
      </c>
      <c r="V20" s="48">
        <v>0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>
        <v>3</v>
      </c>
      <c r="B21" s="43">
        <v>3</v>
      </c>
      <c r="C21" s="42" t="s">
        <v>51</v>
      </c>
      <c r="D21" s="42" t="s">
        <v>71</v>
      </c>
      <c r="E21" s="42" t="s">
        <v>17</v>
      </c>
      <c r="F21" s="44" t="s">
        <v>297</v>
      </c>
      <c r="G21" s="50">
        <f t="shared" si="8"/>
        <v>0.15151515151515152</v>
      </c>
      <c r="H21" s="42">
        <f t="shared" si="10"/>
        <v>33</v>
      </c>
      <c r="I21" s="42">
        <f t="shared" si="10"/>
        <v>2</v>
      </c>
      <c r="J21" s="42">
        <f t="shared" si="10"/>
        <v>5</v>
      </c>
      <c r="K21" s="42">
        <f t="shared" si="10"/>
        <v>0</v>
      </c>
      <c r="L21" s="42">
        <f t="shared" si="10"/>
        <v>0</v>
      </c>
      <c r="M21" s="42">
        <f t="shared" si="9"/>
        <v>2</v>
      </c>
      <c r="N21" s="42">
        <f t="shared" si="11"/>
        <v>0</v>
      </c>
      <c r="O21" s="51">
        <f t="shared" si="12"/>
        <v>0.15151515151515152</v>
      </c>
      <c r="P21" s="48">
        <v>33</v>
      </c>
      <c r="Q21" s="48">
        <v>2</v>
      </c>
      <c r="R21" s="48">
        <v>5</v>
      </c>
      <c r="S21" s="48">
        <v>0</v>
      </c>
      <c r="T21" s="48">
        <v>0</v>
      </c>
      <c r="U21" s="48">
        <f t="shared" si="13"/>
        <v>2</v>
      </c>
      <c r="V21" s="48">
        <v>0</v>
      </c>
      <c r="W21" s="51" t="e">
        <f t="shared" si="14"/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 t="shared" si="15"/>
        <v>0</v>
      </c>
      <c r="AD21" s="48">
        <v>0</v>
      </c>
    </row>
    <row r="22" spans="1:30" s="48" customFormat="1" ht="15">
      <c r="A22" s="42">
        <v>23</v>
      </c>
      <c r="B22" s="43">
        <v>3</v>
      </c>
      <c r="C22" s="42" t="s">
        <v>58</v>
      </c>
      <c r="D22" s="42" t="s">
        <v>19</v>
      </c>
      <c r="E22" s="42"/>
      <c r="F22" s="44" t="s">
        <v>304</v>
      </c>
      <c r="G22" s="50">
        <f t="shared" si="8"/>
        <v>0.2625</v>
      </c>
      <c r="H22" s="42">
        <f t="shared" si="10"/>
        <v>160</v>
      </c>
      <c r="I22" s="42">
        <f t="shared" si="10"/>
        <v>27</v>
      </c>
      <c r="J22" s="42">
        <f t="shared" si="10"/>
        <v>42</v>
      </c>
      <c r="K22" s="42">
        <f t="shared" si="10"/>
        <v>8</v>
      </c>
      <c r="L22" s="42">
        <f t="shared" si="10"/>
        <v>36</v>
      </c>
      <c r="M22" s="42">
        <f t="shared" si="9"/>
        <v>55</v>
      </c>
      <c r="N22" s="42">
        <f t="shared" si="11"/>
        <v>1</v>
      </c>
      <c r="O22" s="51">
        <f t="shared" si="12"/>
        <v>0.2625</v>
      </c>
      <c r="P22" s="48">
        <v>160</v>
      </c>
      <c r="Q22" s="48">
        <v>27</v>
      </c>
      <c r="R22" s="48">
        <v>42</v>
      </c>
      <c r="S22" s="48">
        <v>8</v>
      </c>
      <c r="T22" s="48">
        <v>36</v>
      </c>
      <c r="U22" s="48">
        <f t="shared" si="13"/>
        <v>55</v>
      </c>
      <c r="V22" s="48">
        <v>1</v>
      </c>
      <c r="W22" s="51" t="e">
        <f t="shared" si="14"/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 t="shared" si="15"/>
        <v>0</v>
      </c>
      <c r="AD22" s="48">
        <v>0</v>
      </c>
    </row>
    <row r="23" spans="1:30" s="48" customFormat="1" ht="15.75" thickBot="1">
      <c r="A23" s="42">
        <v>1</v>
      </c>
      <c r="B23" s="43">
        <v>3</v>
      </c>
      <c r="C23" s="42" t="s">
        <v>368</v>
      </c>
      <c r="D23" s="42" t="s">
        <v>19</v>
      </c>
      <c r="E23" s="42"/>
      <c r="F23" s="44" t="s">
        <v>305</v>
      </c>
      <c r="G23" s="50">
        <f t="shared" si="8"/>
        <v>0.3333333333333333</v>
      </c>
      <c r="H23" s="42">
        <f t="shared" si="10"/>
        <v>3</v>
      </c>
      <c r="I23" s="42">
        <f t="shared" si="10"/>
        <v>3</v>
      </c>
      <c r="J23" s="42">
        <f t="shared" si="10"/>
        <v>1</v>
      </c>
      <c r="K23" s="42">
        <f t="shared" si="10"/>
        <v>0</v>
      </c>
      <c r="L23" s="42">
        <f t="shared" si="10"/>
        <v>0</v>
      </c>
      <c r="M23" s="42">
        <f t="shared" si="9"/>
        <v>3</v>
      </c>
      <c r="N23" s="42">
        <f t="shared" si="11"/>
        <v>0</v>
      </c>
      <c r="O23" s="51">
        <f t="shared" si="12"/>
        <v>0.3333333333333333</v>
      </c>
      <c r="P23" s="48">
        <v>3</v>
      </c>
      <c r="Q23" s="48">
        <v>3</v>
      </c>
      <c r="R23" s="48">
        <v>1</v>
      </c>
      <c r="S23" s="48">
        <v>0</v>
      </c>
      <c r="T23" s="48">
        <v>0</v>
      </c>
      <c r="U23" s="48">
        <f t="shared" si="13"/>
        <v>3</v>
      </c>
      <c r="V23" s="48">
        <v>0</v>
      </c>
      <c r="W23" s="51" t="e">
        <f t="shared" si="14"/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 t="shared" si="15"/>
        <v>0</v>
      </c>
      <c r="AD23" s="48">
        <v>0</v>
      </c>
    </row>
    <row r="24" spans="1:14" ht="15.75" thickBot="1">
      <c r="A24" s="7">
        <f>SUM(A4:A23)</f>
        <v>179</v>
      </c>
      <c r="B24" s="7"/>
      <c r="C24" s="7"/>
      <c r="D24" s="7"/>
      <c r="E24" s="7"/>
      <c r="F24" s="10"/>
      <c r="G24" s="14">
        <f>J24/H24</f>
        <v>0.27112232030264816</v>
      </c>
      <c r="H24" s="15">
        <f aca="true" t="shared" si="16" ref="H24:N24">SUM(H4:H23)</f>
        <v>2379</v>
      </c>
      <c r="I24" s="15">
        <f t="shared" si="16"/>
        <v>361</v>
      </c>
      <c r="J24" s="15">
        <f t="shared" si="16"/>
        <v>645</v>
      </c>
      <c r="K24" s="15">
        <f t="shared" si="16"/>
        <v>54</v>
      </c>
      <c r="L24" s="15">
        <f t="shared" si="16"/>
        <v>295</v>
      </c>
      <c r="M24" s="15">
        <f t="shared" si="16"/>
        <v>602</v>
      </c>
      <c r="N24" s="16">
        <f t="shared" si="16"/>
        <v>46</v>
      </c>
    </row>
    <row r="25" spans="1:14" ht="15">
      <c r="A25" s="7"/>
      <c r="B25" s="7"/>
      <c r="C25" s="7"/>
      <c r="D25" s="7"/>
      <c r="E25" s="7"/>
      <c r="F25" s="10"/>
      <c r="G25" s="7"/>
      <c r="H25" s="7"/>
      <c r="I25" s="7"/>
      <c r="J25" s="7"/>
      <c r="K25" s="7"/>
      <c r="L25" s="7"/>
      <c r="M25" s="7"/>
      <c r="N25" s="7"/>
    </row>
    <row r="26" spans="1:30" s="3" customFormat="1" ht="14.25">
      <c r="A26" s="8" t="s">
        <v>0</v>
      </c>
      <c r="B26" s="8" t="s">
        <v>30</v>
      </c>
      <c r="C26" s="8" t="s">
        <v>38</v>
      </c>
      <c r="D26" s="8"/>
      <c r="E26" s="8"/>
      <c r="F26" s="9" t="s">
        <v>3</v>
      </c>
      <c r="G26" s="8" t="s">
        <v>21</v>
      </c>
      <c r="H26" s="8" t="s">
        <v>22</v>
      </c>
      <c r="I26" s="8" t="s">
        <v>23</v>
      </c>
      <c r="J26" s="8" t="s">
        <v>24</v>
      </c>
      <c r="K26" s="8" t="s">
        <v>25</v>
      </c>
      <c r="L26" s="8" t="s">
        <v>7</v>
      </c>
      <c r="M26" s="8" t="s">
        <v>26</v>
      </c>
      <c r="N26" s="8" t="s">
        <v>27</v>
      </c>
      <c r="O26" s="3" t="s">
        <v>21</v>
      </c>
      <c r="P26" s="3" t="s">
        <v>22</v>
      </c>
      <c r="Q26" s="3" t="s">
        <v>23</v>
      </c>
      <c r="R26" s="3" t="s">
        <v>24</v>
      </c>
      <c r="S26" s="3" t="s">
        <v>25</v>
      </c>
      <c r="T26" s="3" t="s">
        <v>7</v>
      </c>
      <c r="U26" s="3" t="s">
        <v>26</v>
      </c>
      <c r="V26" s="3" t="s">
        <v>27</v>
      </c>
      <c r="W26" s="3" t="s">
        <v>21</v>
      </c>
      <c r="X26" s="3" t="s">
        <v>22</v>
      </c>
      <c r="Y26" s="3" t="s">
        <v>23</v>
      </c>
      <c r="Z26" s="3" t="s">
        <v>24</v>
      </c>
      <c r="AA26" s="3" t="s">
        <v>25</v>
      </c>
      <c r="AB26" s="3" t="s">
        <v>7</v>
      </c>
      <c r="AC26" s="3" t="s">
        <v>26</v>
      </c>
      <c r="AD26" s="3" t="s">
        <v>27</v>
      </c>
    </row>
    <row r="27" spans="1:30" ht="15">
      <c r="A27" s="40">
        <v>29</v>
      </c>
      <c r="B27" s="41">
        <v>2</v>
      </c>
      <c r="C27" s="40" t="s">
        <v>44</v>
      </c>
      <c r="D27" s="40">
        <v>1</v>
      </c>
      <c r="E27" s="40"/>
      <c r="F27" s="39" t="s">
        <v>307</v>
      </c>
      <c r="G27" s="12">
        <f aca="true" t="shared" si="17" ref="G27:G38">M27/K27*9</f>
        <v>3.9375</v>
      </c>
      <c r="H27" s="12">
        <f aca="true" t="shared" si="18" ref="H27:H38">(L27+N27)/K27</f>
        <v>1.125</v>
      </c>
      <c r="I27" s="7">
        <f aca="true" t="shared" si="19" ref="I27:N34">Q27-Y27</f>
        <v>0</v>
      </c>
      <c r="J27" s="7">
        <f t="shared" si="19"/>
        <v>8</v>
      </c>
      <c r="K27" s="13">
        <f t="shared" si="19"/>
        <v>16</v>
      </c>
      <c r="L27" s="7">
        <f t="shared" si="19"/>
        <v>11</v>
      </c>
      <c r="M27" s="7">
        <f t="shared" si="19"/>
        <v>7</v>
      </c>
      <c r="N27" s="7">
        <f t="shared" si="19"/>
        <v>7</v>
      </c>
      <c r="O27" s="5">
        <f aca="true" t="shared" si="20" ref="O27:O34">U27/S27*9</f>
        <v>3.9375</v>
      </c>
      <c r="P27" s="5">
        <f aca="true" t="shared" si="21" ref="P27:P34">(T27+V27)/S27</f>
        <v>1.125</v>
      </c>
      <c r="Q27" s="1">
        <v>0</v>
      </c>
      <c r="R27" s="1">
        <v>8</v>
      </c>
      <c r="S27" s="34">
        <v>16</v>
      </c>
      <c r="T27" s="1">
        <v>11</v>
      </c>
      <c r="U27" s="1">
        <v>7</v>
      </c>
      <c r="V27" s="1">
        <v>7</v>
      </c>
      <c r="W27" s="5" t="e">
        <f aca="true" t="shared" si="22" ref="W27:W34">AC27/AA27*9</f>
        <v>#DIV/0!</v>
      </c>
      <c r="X27" s="5" t="e">
        <f aca="true" t="shared" si="23" ref="X27:X34">(AB27+AD27)/AA27</f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</v>
      </c>
      <c r="B28" s="41">
        <v>3</v>
      </c>
      <c r="C28" s="40" t="s">
        <v>44</v>
      </c>
      <c r="D28" s="40">
        <v>2</v>
      </c>
      <c r="E28" s="40"/>
      <c r="F28" s="39" t="s">
        <v>275</v>
      </c>
      <c r="G28" s="12">
        <f t="shared" si="17"/>
        <v>2.842105263157894</v>
      </c>
      <c r="H28" s="12">
        <f t="shared" si="18"/>
        <v>0.789473684210526</v>
      </c>
      <c r="I28" s="7">
        <f t="shared" si="19"/>
        <v>0</v>
      </c>
      <c r="J28" s="7">
        <f t="shared" si="19"/>
        <v>0</v>
      </c>
      <c r="K28" s="13">
        <f t="shared" si="19"/>
        <v>6.333333333333336</v>
      </c>
      <c r="L28" s="7">
        <f t="shared" si="19"/>
        <v>4</v>
      </c>
      <c r="M28" s="7">
        <f t="shared" si="19"/>
        <v>2</v>
      </c>
      <c r="N28" s="7">
        <f t="shared" si="19"/>
        <v>1</v>
      </c>
      <c r="O28" s="5">
        <f t="shared" si="20"/>
        <v>2.2736842105263158</v>
      </c>
      <c r="P28" s="5">
        <f t="shared" si="21"/>
        <v>1.231578947368421</v>
      </c>
      <c r="Q28" s="1">
        <v>1</v>
      </c>
      <c r="R28" s="1">
        <v>0</v>
      </c>
      <c r="S28" s="34">
        <v>31.666666666666668</v>
      </c>
      <c r="T28" s="1">
        <v>30</v>
      </c>
      <c r="U28" s="1">
        <v>8</v>
      </c>
      <c r="V28" s="1">
        <v>9</v>
      </c>
      <c r="W28" s="5">
        <f t="shared" si="22"/>
        <v>2.1315789473684212</v>
      </c>
      <c r="X28" s="5">
        <f t="shared" si="23"/>
        <v>1.3421052631578947</v>
      </c>
      <c r="Y28" s="1">
        <v>1</v>
      </c>
      <c r="Z28" s="1">
        <v>0</v>
      </c>
      <c r="AA28" s="34">
        <v>25.333333333333332</v>
      </c>
      <c r="AB28" s="1">
        <v>26</v>
      </c>
      <c r="AC28" s="1">
        <v>6</v>
      </c>
      <c r="AD28" s="1">
        <v>8</v>
      </c>
    </row>
    <row r="29" spans="1:30" ht="15">
      <c r="A29" s="40">
        <v>26</v>
      </c>
      <c r="B29" s="41">
        <v>3</v>
      </c>
      <c r="C29" s="40" t="s">
        <v>52</v>
      </c>
      <c r="D29" s="40">
        <v>3</v>
      </c>
      <c r="E29" s="40"/>
      <c r="F29" s="39" t="s">
        <v>309</v>
      </c>
      <c r="G29" s="12">
        <f t="shared" si="17"/>
        <v>3.2878228782287824</v>
      </c>
      <c r="H29" s="12">
        <f t="shared" si="18"/>
        <v>1.1623616236162362</v>
      </c>
      <c r="I29" s="7">
        <f t="shared" si="19"/>
        <v>4</v>
      </c>
      <c r="J29" s="7">
        <f t="shared" si="19"/>
        <v>0</v>
      </c>
      <c r="K29" s="13">
        <f t="shared" si="19"/>
        <v>90.33333333333333</v>
      </c>
      <c r="L29" s="7">
        <f t="shared" si="19"/>
        <v>79</v>
      </c>
      <c r="M29" s="7">
        <f t="shared" si="19"/>
        <v>33</v>
      </c>
      <c r="N29" s="7">
        <f t="shared" si="19"/>
        <v>26</v>
      </c>
      <c r="O29" s="5">
        <f t="shared" si="20"/>
        <v>3.2878228782287824</v>
      </c>
      <c r="P29" s="5">
        <f t="shared" si="21"/>
        <v>1.1623616236162362</v>
      </c>
      <c r="Q29" s="1">
        <v>4</v>
      </c>
      <c r="R29" s="1">
        <v>0</v>
      </c>
      <c r="S29" s="34">
        <v>90.33333333333333</v>
      </c>
      <c r="T29" s="1">
        <v>79</v>
      </c>
      <c r="U29" s="1">
        <v>33</v>
      </c>
      <c r="V29" s="1">
        <v>26</v>
      </c>
      <c r="W29" s="5" t="e">
        <f t="shared" si="22"/>
        <v>#DIV/0!</v>
      </c>
      <c r="X29" s="5" t="e">
        <f t="shared" si="23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21</v>
      </c>
      <c r="B30" s="41">
        <v>3</v>
      </c>
      <c r="C30" s="40" t="s">
        <v>58</v>
      </c>
      <c r="D30" s="40">
        <v>4</v>
      </c>
      <c r="E30" s="40"/>
      <c r="F30" s="39" t="s">
        <v>310</v>
      </c>
      <c r="G30" s="12">
        <f t="shared" si="17"/>
        <v>4.795366795366796</v>
      </c>
      <c r="H30" s="12">
        <f t="shared" si="18"/>
        <v>1.2509652509652511</v>
      </c>
      <c r="I30" s="7">
        <f t="shared" si="19"/>
        <v>8</v>
      </c>
      <c r="J30" s="7">
        <f t="shared" si="19"/>
        <v>0</v>
      </c>
      <c r="K30" s="13">
        <f t="shared" si="19"/>
        <v>86.33333333333333</v>
      </c>
      <c r="L30" s="7">
        <f t="shared" si="19"/>
        <v>90</v>
      </c>
      <c r="M30" s="7">
        <f t="shared" si="19"/>
        <v>46</v>
      </c>
      <c r="N30" s="7">
        <f t="shared" si="19"/>
        <v>18</v>
      </c>
      <c r="O30" s="5">
        <f t="shared" si="20"/>
        <v>4.795366795366796</v>
      </c>
      <c r="P30" s="5">
        <f t="shared" si="21"/>
        <v>1.2509652509652511</v>
      </c>
      <c r="Q30" s="1">
        <v>8</v>
      </c>
      <c r="R30" s="1">
        <v>0</v>
      </c>
      <c r="S30" s="34">
        <v>86.33333333333333</v>
      </c>
      <c r="T30" s="1">
        <v>90</v>
      </c>
      <c r="U30" s="1">
        <v>46</v>
      </c>
      <c r="V30" s="1">
        <v>18</v>
      </c>
      <c r="W30" s="5" t="e">
        <f t="shared" si="22"/>
        <v>#DIV/0!</v>
      </c>
      <c r="X30" s="5" t="e">
        <f t="shared" si="23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/>
      <c r="B31" s="41">
        <v>3</v>
      </c>
      <c r="C31" s="40" t="s">
        <v>51</v>
      </c>
      <c r="D31" s="40">
        <v>5</v>
      </c>
      <c r="E31" s="40"/>
      <c r="F31" s="39" t="s">
        <v>321</v>
      </c>
      <c r="G31" s="12">
        <f t="shared" si="17"/>
        <v>6.517241379310345</v>
      </c>
      <c r="H31" s="12">
        <f t="shared" si="18"/>
        <v>1.4482758620689655</v>
      </c>
      <c r="I31" s="7">
        <f t="shared" si="19"/>
        <v>1</v>
      </c>
      <c r="J31" s="7">
        <f t="shared" si="19"/>
        <v>0</v>
      </c>
      <c r="K31" s="13">
        <f t="shared" si="19"/>
        <v>9.666666666666666</v>
      </c>
      <c r="L31" s="7">
        <f t="shared" si="19"/>
        <v>12</v>
      </c>
      <c r="M31" s="7">
        <f t="shared" si="19"/>
        <v>7</v>
      </c>
      <c r="N31" s="7">
        <f t="shared" si="19"/>
        <v>2</v>
      </c>
      <c r="O31" s="5">
        <f t="shared" si="20"/>
        <v>4.655172413793104</v>
      </c>
      <c r="P31" s="5">
        <f t="shared" si="21"/>
        <v>1.5</v>
      </c>
      <c r="Q31" s="1">
        <v>2</v>
      </c>
      <c r="R31" s="1">
        <v>0</v>
      </c>
      <c r="S31" s="34">
        <v>19.333333333333332</v>
      </c>
      <c r="T31" s="1">
        <v>21</v>
      </c>
      <c r="U31" s="1">
        <v>10</v>
      </c>
      <c r="V31" s="1">
        <v>8</v>
      </c>
      <c r="W31" s="5">
        <f t="shared" si="22"/>
        <v>2.793103448275862</v>
      </c>
      <c r="X31" s="5">
        <f t="shared" si="23"/>
        <v>1.5517241379310345</v>
      </c>
      <c r="Y31" s="1">
        <v>1</v>
      </c>
      <c r="Z31" s="1">
        <v>0</v>
      </c>
      <c r="AA31" s="34">
        <v>9.666666666666666</v>
      </c>
      <c r="AB31" s="1">
        <v>9</v>
      </c>
      <c r="AC31" s="1">
        <v>3</v>
      </c>
      <c r="AD31" s="1">
        <v>6</v>
      </c>
    </row>
    <row r="32" spans="1:30" ht="15">
      <c r="A32" s="40">
        <v>3</v>
      </c>
      <c r="B32" s="41">
        <v>3</v>
      </c>
      <c r="C32" s="40" t="s">
        <v>44</v>
      </c>
      <c r="D32" s="40">
        <v>6</v>
      </c>
      <c r="E32" s="40"/>
      <c r="F32" s="39" t="s">
        <v>312</v>
      </c>
      <c r="G32" s="12">
        <f t="shared" si="17"/>
        <v>0.28125</v>
      </c>
      <c r="H32" s="12">
        <f t="shared" si="18"/>
        <v>0.8125</v>
      </c>
      <c r="I32" s="7">
        <f t="shared" si="19"/>
        <v>0</v>
      </c>
      <c r="J32" s="7">
        <f t="shared" si="19"/>
        <v>1</v>
      </c>
      <c r="K32" s="13">
        <f t="shared" si="19"/>
        <v>32</v>
      </c>
      <c r="L32" s="7">
        <f t="shared" si="19"/>
        <v>17</v>
      </c>
      <c r="M32" s="7">
        <f t="shared" si="19"/>
        <v>1</v>
      </c>
      <c r="N32" s="7">
        <f t="shared" si="19"/>
        <v>9</v>
      </c>
      <c r="O32" s="5">
        <f t="shared" si="20"/>
        <v>0.28125</v>
      </c>
      <c r="P32" s="5">
        <f t="shared" si="21"/>
        <v>0.8125</v>
      </c>
      <c r="Q32" s="1">
        <v>0</v>
      </c>
      <c r="R32" s="1">
        <v>1</v>
      </c>
      <c r="S32" s="34">
        <v>32</v>
      </c>
      <c r="T32" s="1">
        <v>17</v>
      </c>
      <c r="U32" s="1">
        <v>1</v>
      </c>
      <c r="V32" s="1">
        <v>9</v>
      </c>
      <c r="W32" s="5" t="e">
        <f t="shared" si="22"/>
        <v>#DIV/0!</v>
      </c>
      <c r="X32" s="5" t="e">
        <f t="shared" si="23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 t="s">
        <v>365</v>
      </c>
      <c r="B33" s="41">
        <v>3</v>
      </c>
      <c r="C33" s="40" t="s">
        <v>44</v>
      </c>
      <c r="D33" s="40">
        <v>7</v>
      </c>
      <c r="E33" s="40"/>
      <c r="F33" s="39" t="s">
        <v>367</v>
      </c>
      <c r="G33" s="12">
        <f t="shared" si="17"/>
        <v>1.7027027027027029</v>
      </c>
      <c r="H33" s="12">
        <f t="shared" si="18"/>
        <v>1.3243243243243243</v>
      </c>
      <c r="I33" s="7">
        <f t="shared" si="19"/>
        <v>2</v>
      </c>
      <c r="J33" s="7">
        <f t="shared" si="19"/>
        <v>0</v>
      </c>
      <c r="K33" s="13">
        <f t="shared" si="19"/>
        <v>37</v>
      </c>
      <c r="L33" s="7">
        <f t="shared" si="19"/>
        <v>38</v>
      </c>
      <c r="M33" s="7">
        <f t="shared" si="19"/>
        <v>7</v>
      </c>
      <c r="N33" s="7">
        <f t="shared" si="19"/>
        <v>11</v>
      </c>
      <c r="O33" s="5">
        <f t="shared" si="20"/>
        <v>1.3125</v>
      </c>
      <c r="P33" s="5">
        <f t="shared" si="21"/>
        <v>1.125</v>
      </c>
      <c r="Q33" s="1">
        <v>2</v>
      </c>
      <c r="R33" s="1">
        <v>1</v>
      </c>
      <c r="S33" s="34">
        <v>48</v>
      </c>
      <c r="T33" s="1">
        <v>40</v>
      </c>
      <c r="U33" s="1">
        <v>7</v>
      </c>
      <c r="V33" s="1">
        <v>14</v>
      </c>
      <c r="W33" s="5">
        <f t="shared" si="22"/>
        <v>0</v>
      </c>
      <c r="X33" s="5">
        <f t="shared" si="23"/>
        <v>0.45454545454545453</v>
      </c>
      <c r="Y33" s="1">
        <v>0</v>
      </c>
      <c r="Z33" s="1">
        <v>1</v>
      </c>
      <c r="AA33" s="1">
        <v>11</v>
      </c>
      <c r="AB33" s="1">
        <v>2</v>
      </c>
      <c r="AC33" s="1">
        <v>0</v>
      </c>
      <c r="AD33" s="1">
        <v>3</v>
      </c>
    </row>
    <row r="34" spans="1:30" ht="15">
      <c r="A34" s="40">
        <v>18</v>
      </c>
      <c r="B34" s="41">
        <v>3</v>
      </c>
      <c r="C34" s="40" t="s">
        <v>51</v>
      </c>
      <c r="D34" s="40">
        <v>8</v>
      </c>
      <c r="E34" s="40"/>
      <c r="F34" s="39" t="s">
        <v>314</v>
      </c>
      <c r="G34" s="12">
        <f t="shared" si="17"/>
        <v>6.171428571428572</v>
      </c>
      <c r="H34" s="12">
        <f t="shared" si="18"/>
        <v>2.0571428571428574</v>
      </c>
      <c r="I34" s="7">
        <f t="shared" si="19"/>
        <v>0</v>
      </c>
      <c r="J34" s="7">
        <f t="shared" si="19"/>
        <v>3</v>
      </c>
      <c r="K34" s="13">
        <f t="shared" si="19"/>
        <v>11.666666666666666</v>
      </c>
      <c r="L34" s="7">
        <f t="shared" si="19"/>
        <v>19</v>
      </c>
      <c r="M34" s="7">
        <f t="shared" si="19"/>
        <v>8</v>
      </c>
      <c r="N34" s="7">
        <f t="shared" si="19"/>
        <v>5</v>
      </c>
      <c r="O34" s="5">
        <f t="shared" si="20"/>
        <v>6.171428571428572</v>
      </c>
      <c r="P34" s="5">
        <f t="shared" si="21"/>
        <v>2.0571428571428574</v>
      </c>
      <c r="Q34" s="1">
        <v>0</v>
      </c>
      <c r="R34" s="1">
        <v>3</v>
      </c>
      <c r="S34" s="34">
        <v>11.666666666666666</v>
      </c>
      <c r="T34" s="1">
        <v>19</v>
      </c>
      <c r="U34" s="1">
        <v>8</v>
      </c>
      <c r="V34" s="1">
        <v>5</v>
      </c>
      <c r="W34" s="5" t="e">
        <f t="shared" si="22"/>
        <v>#DIV/0!</v>
      </c>
      <c r="X34" s="5" t="e">
        <f t="shared" si="23"/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ht="15">
      <c r="A35" s="40">
        <v>1</v>
      </c>
      <c r="B35" s="41">
        <v>3</v>
      </c>
      <c r="C35" s="40" t="s">
        <v>40</v>
      </c>
      <c r="D35" s="40">
        <v>9</v>
      </c>
      <c r="E35" s="40"/>
      <c r="F35" s="39" t="s">
        <v>315</v>
      </c>
      <c r="G35" s="12">
        <f>M35/K35*9</f>
        <v>6.859459459459459</v>
      </c>
      <c r="H35" s="12">
        <f>(L35+N35)/K35</f>
        <v>1.5729729729729731</v>
      </c>
      <c r="I35" s="7">
        <f aca="true" t="shared" si="24" ref="I35:N37">Q35-Y35</f>
        <v>6</v>
      </c>
      <c r="J35" s="7">
        <f t="shared" si="24"/>
        <v>0</v>
      </c>
      <c r="K35" s="13">
        <f t="shared" si="24"/>
        <v>61.666666666666664</v>
      </c>
      <c r="L35" s="7">
        <f t="shared" si="24"/>
        <v>72</v>
      </c>
      <c r="M35" s="7">
        <f t="shared" si="24"/>
        <v>47</v>
      </c>
      <c r="N35" s="7">
        <f t="shared" si="24"/>
        <v>25</v>
      </c>
      <c r="O35" s="5">
        <f>U35/S35*9</f>
        <v>6.859459459459459</v>
      </c>
      <c r="P35" s="5">
        <f>(T35+V35)/S35</f>
        <v>1.5729729729729731</v>
      </c>
      <c r="Q35" s="1">
        <v>6</v>
      </c>
      <c r="R35" s="1">
        <v>0</v>
      </c>
      <c r="S35" s="34">
        <v>61.666666666666664</v>
      </c>
      <c r="T35" s="1">
        <v>72</v>
      </c>
      <c r="U35" s="1">
        <v>47</v>
      </c>
      <c r="V35" s="1">
        <v>25</v>
      </c>
      <c r="W35" s="5" t="e">
        <f>AC35/AA35*9</f>
        <v>#DIV/0!</v>
      </c>
      <c r="X35" s="5" t="e">
        <f>(AB35+AD35)/AA35</f>
        <v>#DIV/0!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</row>
    <row r="36" spans="1:30" s="48" customFormat="1" ht="15">
      <c r="A36" s="42">
        <v>10</v>
      </c>
      <c r="B36" s="43">
        <v>2</v>
      </c>
      <c r="C36" s="42" t="s">
        <v>42</v>
      </c>
      <c r="D36" s="42">
        <v>2</v>
      </c>
      <c r="E36" s="42"/>
      <c r="F36" s="44" t="s">
        <v>308</v>
      </c>
      <c r="G36" s="45">
        <f>M36/K36*9</f>
        <v>5.272189349112426</v>
      </c>
      <c r="H36" s="45">
        <f>(L36+N36)/K36</f>
        <v>1.5621301775147929</v>
      </c>
      <c r="I36" s="42">
        <f t="shared" si="24"/>
        <v>4</v>
      </c>
      <c r="J36" s="42">
        <f t="shared" si="24"/>
        <v>0</v>
      </c>
      <c r="K36" s="46">
        <f t="shared" si="24"/>
        <v>56.333333333333336</v>
      </c>
      <c r="L36" s="42">
        <f t="shared" si="24"/>
        <v>63</v>
      </c>
      <c r="M36" s="42">
        <f t="shared" si="24"/>
        <v>33</v>
      </c>
      <c r="N36" s="42">
        <f t="shared" si="24"/>
        <v>25</v>
      </c>
      <c r="O36" s="47">
        <f>U36/S36*9</f>
        <v>5.272189349112426</v>
      </c>
      <c r="P36" s="47">
        <f>(T36+V36)/S36</f>
        <v>1.5621301775147929</v>
      </c>
      <c r="Q36" s="48">
        <v>4</v>
      </c>
      <c r="R36" s="48">
        <v>0</v>
      </c>
      <c r="S36" s="49">
        <v>56.333333333333336</v>
      </c>
      <c r="T36" s="48">
        <v>63</v>
      </c>
      <c r="U36" s="48">
        <v>33</v>
      </c>
      <c r="V36" s="48">
        <v>25</v>
      </c>
      <c r="W36" s="47" t="e">
        <f>AC36/AA36*9</f>
        <v>#DIV/0!</v>
      </c>
      <c r="X36" s="47" t="e">
        <f>(AB36+AD36)/AA36</f>
        <v>#DIV/0!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</row>
    <row r="37" spans="1:30" s="48" customFormat="1" ht="15.75" thickBot="1">
      <c r="A37" s="42">
        <v>3</v>
      </c>
      <c r="B37" s="43">
        <v>3</v>
      </c>
      <c r="C37" s="42" t="s">
        <v>58</v>
      </c>
      <c r="D37" s="42">
        <v>5</v>
      </c>
      <c r="E37" s="42"/>
      <c r="F37" s="44" t="s">
        <v>311</v>
      </c>
      <c r="G37" s="45">
        <f>M37/K37*9</f>
        <v>6.311688311688312</v>
      </c>
      <c r="H37" s="45">
        <f>(L37+N37)/K37</f>
        <v>1.7532467532467533</v>
      </c>
      <c r="I37" s="42">
        <f t="shared" si="24"/>
        <v>1</v>
      </c>
      <c r="J37" s="42">
        <f t="shared" si="24"/>
        <v>0</v>
      </c>
      <c r="K37" s="46">
        <f t="shared" si="24"/>
        <v>25.666666666666668</v>
      </c>
      <c r="L37" s="42">
        <f t="shared" si="24"/>
        <v>31</v>
      </c>
      <c r="M37" s="42">
        <f t="shared" si="24"/>
        <v>18</v>
      </c>
      <c r="N37" s="42">
        <f t="shared" si="24"/>
        <v>14</v>
      </c>
      <c r="O37" s="47">
        <f>U37/S37*9</f>
        <v>6.311688311688312</v>
      </c>
      <c r="P37" s="47">
        <f>(T37+V37)/S37</f>
        <v>1.7532467532467533</v>
      </c>
      <c r="Q37" s="48">
        <v>1</v>
      </c>
      <c r="R37" s="48">
        <v>0</v>
      </c>
      <c r="S37" s="49">
        <v>25.666666666666668</v>
      </c>
      <c r="T37" s="48">
        <v>31</v>
      </c>
      <c r="U37" s="48">
        <v>18</v>
      </c>
      <c r="V37" s="48">
        <v>14</v>
      </c>
      <c r="W37" s="47" t="e">
        <f>AC37/AA37*9</f>
        <v>#DIV/0!</v>
      </c>
      <c r="X37" s="47" t="e">
        <f>(AB37+AD37)/AA37</f>
        <v>#DIV/0!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</row>
    <row r="38" spans="1:14" ht="15.75" thickBot="1">
      <c r="A38" s="7">
        <f>SUM(A27:A37)</f>
        <v>112</v>
      </c>
      <c r="B38" s="7"/>
      <c r="C38" s="7"/>
      <c r="D38" s="7"/>
      <c r="E38" s="7"/>
      <c r="F38" s="10"/>
      <c r="G38" s="17">
        <f t="shared" si="17"/>
        <v>4.344110854503464</v>
      </c>
      <c r="H38" s="18">
        <f t="shared" si="18"/>
        <v>1.3371824480369514</v>
      </c>
      <c r="I38" s="15">
        <f aca="true" t="shared" si="25" ref="I38:N38">SUM(I27:I37)</f>
        <v>26</v>
      </c>
      <c r="J38" s="15">
        <f t="shared" si="25"/>
        <v>12</v>
      </c>
      <c r="K38" s="19">
        <f t="shared" si="25"/>
        <v>433</v>
      </c>
      <c r="L38" s="15">
        <f t="shared" si="25"/>
        <v>436</v>
      </c>
      <c r="M38" s="15">
        <f t="shared" si="25"/>
        <v>209</v>
      </c>
      <c r="N38" s="16">
        <f t="shared" si="25"/>
        <v>143</v>
      </c>
    </row>
    <row r="39" spans="1:14" ht="15">
      <c r="A39" s="7">
        <f>A24+A38</f>
        <v>291</v>
      </c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7"/>
      <c r="B40" s="7"/>
      <c r="C40" s="7"/>
      <c r="D40" s="7"/>
      <c r="E40" s="7"/>
      <c r="F40" s="9" t="s">
        <v>28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>
        <v>8</v>
      </c>
      <c r="B41" s="41">
        <v>3</v>
      </c>
      <c r="C41" s="40" t="s">
        <v>40</v>
      </c>
      <c r="D41" s="40" t="s">
        <v>16</v>
      </c>
      <c r="E41" s="40"/>
      <c r="F41" s="39" t="s">
        <v>261</v>
      </c>
      <c r="G41" s="7"/>
      <c r="H41" s="7"/>
      <c r="I41" s="7"/>
      <c r="J41" s="7"/>
      <c r="K41" s="7"/>
      <c r="L41" s="7"/>
      <c r="M41" s="7"/>
      <c r="N41" s="7"/>
    </row>
    <row r="42" spans="1:14" ht="15">
      <c r="A42" s="40">
        <v>3</v>
      </c>
      <c r="B42" s="41">
        <v>3</v>
      </c>
      <c r="C42" s="40" t="s">
        <v>58</v>
      </c>
      <c r="D42" s="40">
        <v>5</v>
      </c>
      <c r="E42" s="40"/>
      <c r="F42" s="39" t="s">
        <v>311</v>
      </c>
      <c r="G42" s="7"/>
      <c r="H42" s="7"/>
      <c r="I42" s="7"/>
      <c r="J42" s="7"/>
      <c r="K42" s="7"/>
      <c r="L42" s="7"/>
      <c r="M42" s="7"/>
      <c r="N42" s="7"/>
    </row>
    <row r="43" spans="2:6" s="7" customFormat="1" ht="15">
      <c r="B43" s="37"/>
      <c r="F43" s="10"/>
    </row>
    <row r="44" spans="1:14" ht="15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</row>
    <row r="45" spans="1:13" ht="15">
      <c r="A45" s="8" t="s">
        <v>0</v>
      </c>
      <c r="B45" s="8" t="s">
        <v>30</v>
      </c>
      <c r="C45" s="8" t="s">
        <v>38</v>
      </c>
      <c r="D45" s="8" t="s">
        <v>1</v>
      </c>
      <c r="E45" s="7"/>
      <c r="F45" s="9" t="s">
        <v>29</v>
      </c>
      <c r="G45" s="7"/>
      <c r="H45" s="7"/>
      <c r="I45" s="7"/>
      <c r="J45" s="7"/>
      <c r="K45" s="7"/>
      <c r="L45" s="7"/>
      <c r="M45" s="7"/>
    </row>
    <row r="46" spans="1:14" ht="15">
      <c r="A46" s="40"/>
      <c r="B46" s="41">
        <v>3</v>
      </c>
      <c r="C46" s="40" t="s">
        <v>41</v>
      </c>
      <c r="D46" s="40" t="s">
        <v>45</v>
      </c>
      <c r="E46" s="40"/>
      <c r="F46" s="39" t="s">
        <v>316</v>
      </c>
      <c r="G46" s="7">
        <v>1</v>
      </c>
      <c r="H46" s="7"/>
      <c r="I46" s="40"/>
      <c r="J46" s="41"/>
      <c r="K46" s="40"/>
      <c r="L46" s="40"/>
      <c r="M46" s="40"/>
      <c r="N46" s="39"/>
    </row>
    <row r="47" spans="1:14" ht="15">
      <c r="A47" s="40" t="s">
        <v>364</v>
      </c>
      <c r="B47" s="41">
        <v>3</v>
      </c>
      <c r="C47" s="40" t="s">
        <v>51</v>
      </c>
      <c r="D47" s="40" t="s">
        <v>45</v>
      </c>
      <c r="E47" s="40"/>
      <c r="F47" s="39" t="s">
        <v>313</v>
      </c>
      <c r="G47" s="7">
        <v>2</v>
      </c>
      <c r="H47" s="7"/>
      <c r="I47" s="40"/>
      <c r="J47" s="41"/>
      <c r="K47" s="40"/>
      <c r="L47" s="40"/>
      <c r="M47" s="40"/>
      <c r="N47" s="39"/>
    </row>
    <row r="48" spans="1:14" ht="15">
      <c r="A48" s="40"/>
      <c r="B48" s="41">
        <v>3</v>
      </c>
      <c r="C48" s="40" t="s">
        <v>51</v>
      </c>
      <c r="D48" s="40" t="s">
        <v>168</v>
      </c>
      <c r="E48" s="40"/>
      <c r="F48" s="39" t="s">
        <v>317</v>
      </c>
      <c r="G48" s="7">
        <v>3</v>
      </c>
      <c r="H48" s="7"/>
      <c r="I48" s="40"/>
      <c r="J48" s="41"/>
      <c r="K48" s="40"/>
      <c r="L48" s="40"/>
      <c r="M48" s="40"/>
      <c r="N48" s="39"/>
    </row>
    <row r="49" spans="1:14" ht="15">
      <c r="A49" s="40"/>
      <c r="B49" s="41">
        <v>3</v>
      </c>
      <c r="C49" s="40" t="s">
        <v>41</v>
      </c>
      <c r="D49" s="40" t="s">
        <v>45</v>
      </c>
      <c r="E49" s="40"/>
      <c r="F49" s="39" t="s">
        <v>318</v>
      </c>
      <c r="G49" s="7">
        <v>4</v>
      </c>
      <c r="H49" s="7"/>
      <c r="I49" s="40"/>
      <c r="J49" s="41"/>
      <c r="K49" s="40"/>
      <c r="L49" s="40"/>
      <c r="M49" s="40"/>
      <c r="N49" s="39"/>
    </row>
    <row r="50" spans="1:14" ht="15">
      <c r="A50" s="40" t="s">
        <v>376</v>
      </c>
      <c r="B50" s="41">
        <v>3</v>
      </c>
      <c r="C50" s="40" t="s">
        <v>43</v>
      </c>
      <c r="D50" s="40" t="s">
        <v>15</v>
      </c>
      <c r="E50" s="40"/>
      <c r="F50" s="39" t="s">
        <v>295</v>
      </c>
      <c r="G50" s="7">
        <v>5</v>
      </c>
      <c r="H50" s="7"/>
      <c r="I50" s="40"/>
      <c r="J50" s="41"/>
      <c r="K50" s="40"/>
      <c r="L50" s="40"/>
      <c r="M50" s="40"/>
      <c r="N50" s="39"/>
    </row>
    <row r="51" spans="1:14" ht="15">
      <c r="A51" s="40"/>
      <c r="B51" s="41">
        <v>3</v>
      </c>
      <c r="C51" s="40" t="s">
        <v>52</v>
      </c>
      <c r="D51" s="40" t="s">
        <v>45</v>
      </c>
      <c r="E51" s="40"/>
      <c r="F51" s="39" t="s">
        <v>320</v>
      </c>
      <c r="G51" s="7">
        <v>6</v>
      </c>
      <c r="H51" s="7"/>
      <c r="I51" s="7"/>
      <c r="J51" s="7"/>
      <c r="K51" s="7"/>
      <c r="L51" s="7"/>
      <c r="M51" s="7"/>
      <c r="N51" s="7"/>
    </row>
    <row r="52" spans="1:14" ht="15">
      <c r="A52" s="40"/>
      <c r="B52" s="41">
        <v>3</v>
      </c>
      <c r="C52" s="40" t="s">
        <v>51</v>
      </c>
      <c r="D52" s="40" t="s">
        <v>45</v>
      </c>
      <c r="E52" s="40"/>
      <c r="F52" s="39" t="s">
        <v>321</v>
      </c>
      <c r="G52" s="7">
        <v>7</v>
      </c>
      <c r="H52" s="7"/>
      <c r="J52" s="7"/>
      <c r="K52" s="7"/>
      <c r="L52" s="7"/>
      <c r="M52" s="7"/>
      <c r="N52" s="7"/>
    </row>
    <row r="53" spans="1:14" ht="15">
      <c r="A53" s="40" t="s">
        <v>366</v>
      </c>
      <c r="B53" s="41">
        <v>3</v>
      </c>
      <c r="C53" s="40" t="s">
        <v>51</v>
      </c>
      <c r="D53" s="40" t="s">
        <v>17</v>
      </c>
      <c r="E53" s="40"/>
      <c r="F53" s="39" t="s">
        <v>297</v>
      </c>
      <c r="G53" s="7">
        <v>8</v>
      </c>
      <c r="H53" s="7"/>
      <c r="I53" s="40"/>
      <c r="J53" s="41"/>
      <c r="K53" s="40"/>
      <c r="L53" s="40"/>
      <c r="M53" s="40"/>
      <c r="N53" s="39"/>
    </row>
    <row r="54" spans="1:7" ht="15">
      <c r="A54" s="40"/>
      <c r="B54" s="41">
        <v>3</v>
      </c>
      <c r="C54" s="40" t="s">
        <v>44</v>
      </c>
      <c r="D54" s="40" t="s">
        <v>14</v>
      </c>
      <c r="E54" s="40"/>
      <c r="F54" s="39" t="s">
        <v>323</v>
      </c>
      <c r="G54" s="7">
        <v>9</v>
      </c>
    </row>
    <row r="55" spans="1:7" ht="15">
      <c r="A55" s="40"/>
      <c r="B55" s="41">
        <v>3</v>
      </c>
      <c r="C55" s="40" t="s">
        <v>51</v>
      </c>
      <c r="D55" s="40" t="s">
        <v>19</v>
      </c>
      <c r="E55" s="40"/>
      <c r="F55" s="39" t="s">
        <v>324</v>
      </c>
      <c r="G55" s="7">
        <v>10</v>
      </c>
    </row>
    <row r="56" spans="1:14" ht="15">
      <c r="A56" s="40"/>
      <c r="B56" s="41">
        <v>3</v>
      </c>
      <c r="C56" s="40" t="s">
        <v>40</v>
      </c>
      <c r="D56" s="40" t="s">
        <v>45</v>
      </c>
      <c r="E56" s="40"/>
      <c r="F56" s="39" t="s">
        <v>325</v>
      </c>
      <c r="G56" s="7">
        <v>11</v>
      </c>
      <c r="N56" s="7"/>
    </row>
    <row r="57" spans="1:7" ht="15">
      <c r="A57" s="40" t="s">
        <v>364</v>
      </c>
      <c r="B57" s="41">
        <v>3</v>
      </c>
      <c r="C57" s="40" t="s">
        <v>39</v>
      </c>
      <c r="D57" s="40" t="s">
        <v>16</v>
      </c>
      <c r="E57" s="40"/>
      <c r="F57" s="39" t="s">
        <v>298</v>
      </c>
      <c r="G57" s="7">
        <v>12</v>
      </c>
    </row>
    <row r="58" spans="1:7" ht="15">
      <c r="A58" s="40"/>
      <c r="B58" s="41">
        <v>3</v>
      </c>
      <c r="C58" s="40" t="s">
        <v>40</v>
      </c>
      <c r="D58" s="40" t="s">
        <v>16</v>
      </c>
      <c r="E58" s="40"/>
      <c r="F58" s="39" t="s">
        <v>327</v>
      </c>
      <c r="G58" s="7">
        <v>13</v>
      </c>
    </row>
    <row r="59" spans="1:7" ht="15">
      <c r="A59" s="40"/>
      <c r="B59" s="41">
        <v>3</v>
      </c>
      <c r="C59" s="40" t="s">
        <v>40</v>
      </c>
      <c r="D59" s="40" t="s">
        <v>45</v>
      </c>
      <c r="E59" s="40"/>
      <c r="F59" s="39" t="s">
        <v>373</v>
      </c>
      <c r="G59" s="7">
        <v>14</v>
      </c>
    </row>
    <row r="60" spans="1:7" ht="15">
      <c r="A60" s="40"/>
      <c r="B60" s="41">
        <v>3</v>
      </c>
      <c r="C60" s="40" t="s">
        <v>52</v>
      </c>
      <c r="D60" s="40" t="s">
        <v>45</v>
      </c>
      <c r="E60" s="40"/>
      <c r="F60" s="39" t="s">
        <v>328</v>
      </c>
      <c r="G6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59" t="s">
        <v>50</v>
      </c>
      <c r="B1" s="60"/>
      <c r="C1" s="60"/>
      <c r="D1" s="60"/>
      <c r="E1" s="60"/>
      <c r="F1" s="61"/>
    </row>
    <row r="2" spans="15:30" ht="12.75" customHeight="1">
      <c r="O2" s="58" t="s">
        <v>12</v>
      </c>
      <c r="P2" s="58"/>
      <c r="Q2" s="58"/>
      <c r="R2" s="58"/>
      <c r="S2" s="58"/>
      <c r="T2" s="58"/>
      <c r="U2" s="58"/>
      <c r="V2" s="58"/>
      <c r="W2" s="58" t="s">
        <v>13</v>
      </c>
      <c r="X2" s="58"/>
      <c r="Y2" s="58"/>
      <c r="Z2" s="58"/>
      <c r="AA2" s="58"/>
      <c r="AB2" s="58"/>
      <c r="AC2" s="58"/>
      <c r="AD2" s="58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329</v>
      </c>
      <c r="G4" s="11">
        <f aca="true" t="shared" si="0" ref="G4:G16">J4/H4</f>
        <v>0.2966101694915254</v>
      </c>
      <c r="H4" s="7">
        <f aca="true" t="shared" si="1" ref="H4:L27">P4-X4</f>
        <v>118</v>
      </c>
      <c r="I4" s="7">
        <f t="shared" si="1"/>
        <v>19</v>
      </c>
      <c r="J4" s="7">
        <f t="shared" si="1"/>
        <v>35</v>
      </c>
      <c r="K4" s="7">
        <f t="shared" si="1"/>
        <v>3</v>
      </c>
      <c r="L4" s="7">
        <f t="shared" si="1"/>
        <v>18</v>
      </c>
      <c r="M4" s="7">
        <f>I4+L4-K4</f>
        <v>34</v>
      </c>
      <c r="N4" s="7">
        <f aca="true" t="shared" si="2" ref="N4:N27">V4-AD4</f>
        <v>0</v>
      </c>
      <c r="O4" s="4">
        <f aca="true" t="shared" si="3" ref="O4:O27">R4/P4</f>
        <v>0.2966101694915254</v>
      </c>
      <c r="P4" s="1">
        <v>118</v>
      </c>
      <c r="Q4" s="1">
        <v>19</v>
      </c>
      <c r="R4" s="1">
        <v>35</v>
      </c>
      <c r="S4" s="1">
        <v>3</v>
      </c>
      <c r="T4" s="1">
        <v>18</v>
      </c>
      <c r="U4" s="1">
        <f aca="true" t="shared" si="4" ref="U4:U27">Q4+T4-S4</f>
        <v>34</v>
      </c>
      <c r="V4" s="1">
        <v>0</v>
      </c>
      <c r="W4" s="4" t="e">
        <f aca="true" t="shared" si="5" ref="W4:W2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27">Y4+AB4-AA4</f>
        <v>0</v>
      </c>
      <c r="AD4" s="1">
        <v>0</v>
      </c>
    </row>
    <row r="5" spans="1:30" ht="15">
      <c r="A5" s="40" t="s">
        <v>365</v>
      </c>
      <c r="B5" s="41">
        <v>3</v>
      </c>
      <c r="C5" s="40" t="s">
        <v>40</v>
      </c>
      <c r="D5" s="40" t="s">
        <v>14</v>
      </c>
      <c r="E5" s="40"/>
      <c r="F5" s="39" t="s">
        <v>326</v>
      </c>
      <c r="G5" s="11">
        <f t="shared" si="0"/>
        <v>0.42857142857142855</v>
      </c>
      <c r="H5" s="7">
        <f t="shared" si="1"/>
        <v>21</v>
      </c>
      <c r="I5" s="7">
        <f t="shared" si="1"/>
        <v>5</v>
      </c>
      <c r="J5" s="7">
        <f t="shared" si="1"/>
        <v>9</v>
      </c>
      <c r="K5" s="7">
        <f t="shared" si="1"/>
        <v>0</v>
      </c>
      <c r="L5" s="7">
        <f t="shared" si="1"/>
        <v>2</v>
      </c>
      <c r="M5" s="7">
        <f aca="true" t="shared" si="7" ref="M5:M16">I5+L5-K5</f>
        <v>7</v>
      </c>
      <c r="N5" s="7">
        <f t="shared" si="2"/>
        <v>0</v>
      </c>
      <c r="O5" s="4">
        <f t="shared" si="3"/>
        <v>0.3037974683544304</v>
      </c>
      <c r="P5" s="1">
        <v>79</v>
      </c>
      <c r="Q5" s="1">
        <v>14</v>
      </c>
      <c r="R5" s="1">
        <v>24</v>
      </c>
      <c r="S5" s="1">
        <v>2</v>
      </c>
      <c r="T5" s="1">
        <v>12</v>
      </c>
      <c r="U5" s="1">
        <f t="shared" si="4"/>
        <v>24</v>
      </c>
      <c r="V5" s="1">
        <v>0</v>
      </c>
      <c r="W5" s="4">
        <f t="shared" si="5"/>
        <v>0.25862068965517243</v>
      </c>
      <c r="X5" s="1">
        <v>58</v>
      </c>
      <c r="Y5" s="1">
        <v>9</v>
      </c>
      <c r="Z5" s="1">
        <v>15</v>
      </c>
      <c r="AA5" s="1">
        <v>2</v>
      </c>
      <c r="AB5" s="1">
        <v>10</v>
      </c>
      <c r="AC5" s="1">
        <f t="shared" si="6"/>
        <v>17</v>
      </c>
      <c r="AD5" s="1">
        <v>0</v>
      </c>
    </row>
    <row r="6" spans="1:30" ht="15">
      <c r="A6" s="40" t="s">
        <v>364</v>
      </c>
      <c r="B6" s="41">
        <v>2</v>
      </c>
      <c r="C6" s="40" t="s">
        <v>42</v>
      </c>
      <c r="D6" s="40" t="s">
        <v>15</v>
      </c>
      <c r="E6" s="57"/>
      <c r="F6" s="39" t="s">
        <v>341</v>
      </c>
      <c r="G6" s="11">
        <f t="shared" si="0"/>
        <v>0.39285714285714285</v>
      </c>
      <c r="H6" s="7">
        <f t="shared" si="1"/>
        <v>28</v>
      </c>
      <c r="I6" s="7">
        <f t="shared" si="1"/>
        <v>6</v>
      </c>
      <c r="J6" s="7">
        <f t="shared" si="1"/>
        <v>11</v>
      </c>
      <c r="K6" s="7">
        <f t="shared" si="1"/>
        <v>1</v>
      </c>
      <c r="L6" s="7">
        <f t="shared" si="1"/>
        <v>4</v>
      </c>
      <c r="M6" s="7">
        <f t="shared" si="7"/>
        <v>9</v>
      </c>
      <c r="N6" s="7">
        <f t="shared" si="2"/>
        <v>0</v>
      </c>
      <c r="O6" s="4">
        <f t="shared" si="3"/>
        <v>0.2926829268292683</v>
      </c>
      <c r="P6" s="1">
        <v>123</v>
      </c>
      <c r="Q6" s="1">
        <v>19</v>
      </c>
      <c r="R6" s="1">
        <v>36</v>
      </c>
      <c r="S6" s="1">
        <v>3</v>
      </c>
      <c r="T6" s="1">
        <v>23</v>
      </c>
      <c r="U6" s="1">
        <f t="shared" si="4"/>
        <v>39</v>
      </c>
      <c r="V6" s="1">
        <v>0</v>
      </c>
      <c r="W6" s="4">
        <f t="shared" si="5"/>
        <v>0.2631578947368421</v>
      </c>
      <c r="X6" s="1">
        <v>95</v>
      </c>
      <c r="Y6" s="1">
        <v>13</v>
      </c>
      <c r="Z6" s="1">
        <v>25</v>
      </c>
      <c r="AA6" s="1">
        <v>2</v>
      </c>
      <c r="AB6" s="1">
        <v>19</v>
      </c>
      <c r="AC6" s="1">
        <f t="shared" si="6"/>
        <v>30</v>
      </c>
      <c r="AD6" s="1">
        <v>0</v>
      </c>
    </row>
    <row r="7" spans="1:30" ht="15">
      <c r="A7" s="40"/>
      <c r="B7" s="41">
        <v>3</v>
      </c>
      <c r="C7" s="40" t="s">
        <v>41</v>
      </c>
      <c r="D7" s="40" t="s">
        <v>17</v>
      </c>
      <c r="E7" s="40" t="s">
        <v>378</v>
      </c>
      <c r="F7" s="39" t="s">
        <v>379</v>
      </c>
      <c r="G7" s="11">
        <f t="shared" si="0"/>
        <v>0.16666666666666666</v>
      </c>
      <c r="H7" s="7">
        <f t="shared" si="1"/>
        <v>18</v>
      </c>
      <c r="I7" s="7">
        <f t="shared" si="1"/>
        <v>1</v>
      </c>
      <c r="J7" s="7">
        <f t="shared" si="1"/>
        <v>3</v>
      </c>
      <c r="K7" s="7">
        <f t="shared" si="1"/>
        <v>0</v>
      </c>
      <c r="L7" s="7">
        <f t="shared" si="1"/>
        <v>1</v>
      </c>
      <c r="M7" s="7">
        <f t="shared" si="7"/>
        <v>2</v>
      </c>
      <c r="N7" s="7">
        <f t="shared" si="2"/>
        <v>0</v>
      </c>
      <c r="O7" s="4">
        <f t="shared" si="3"/>
        <v>0.2619047619047619</v>
      </c>
      <c r="P7" s="1">
        <v>84</v>
      </c>
      <c r="Q7" s="1">
        <v>9</v>
      </c>
      <c r="R7" s="1">
        <v>22</v>
      </c>
      <c r="S7" s="1">
        <v>1</v>
      </c>
      <c r="T7" s="1">
        <v>8</v>
      </c>
      <c r="U7" s="1">
        <f t="shared" si="4"/>
        <v>16</v>
      </c>
      <c r="V7" s="1">
        <v>0</v>
      </c>
      <c r="W7" s="4">
        <f t="shared" si="5"/>
        <v>0.2878787878787879</v>
      </c>
      <c r="X7" s="1">
        <v>66</v>
      </c>
      <c r="Y7" s="1">
        <v>8</v>
      </c>
      <c r="Z7" s="1">
        <v>19</v>
      </c>
      <c r="AA7" s="1">
        <v>1</v>
      </c>
      <c r="AB7" s="1">
        <v>7</v>
      </c>
      <c r="AC7" s="1">
        <f t="shared" si="6"/>
        <v>14</v>
      </c>
      <c r="AD7" s="1">
        <v>0</v>
      </c>
    </row>
    <row r="8" spans="1:30" ht="15">
      <c r="A8" s="40">
        <v>29</v>
      </c>
      <c r="B8" s="41">
        <v>3</v>
      </c>
      <c r="C8" s="40" t="s">
        <v>40</v>
      </c>
      <c r="D8" s="40" t="s">
        <v>71</v>
      </c>
      <c r="E8" s="40" t="s">
        <v>15</v>
      </c>
      <c r="F8" s="39" t="s">
        <v>332</v>
      </c>
      <c r="G8" s="11">
        <f t="shared" si="0"/>
        <v>0.3172043010752688</v>
      </c>
      <c r="H8" s="7">
        <f t="shared" si="1"/>
        <v>186</v>
      </c>
      <c r="I8" s="7">
        <f t="shared" si="1"/>
        <v>34</v>
      </c>
      <c r="J8" s="7">
        <f t="shared" si="1"/>
        <v>59</v>
      </c>
      <c r="K8" s="7">
        <f t="shared" si="1"/>
        <v>10</v>
      </c>
      <c r="L8" s="7">
        <f t="shared" si="1"/>
        <v>38</v>
      </c>
      <c r="M8" s="7">
        <f t="shared" si="7"/>
        <v>62</v>
      </c>
      <c r="N8" s="7">
        <f t="shared" si="2"/>
        <v>2</v>
      </c>
      <c r="O8" s="4">
        <f t="shared" si="3"/>
        <v>0.3172043010752688</v>
      </c>
      <c r="P8" s="1">
        <v>186</v>
      </c>
      <c r="Q8" s="1">
        <v>34</v>
      </c>
      <c r="R8" s="1">
        <v>59</v>
      </c>
      <c r="S8" s="1">
        <v>10</v>
      </c>
      <c r="T8" s="1">
        <v>38</v>
      </c>
      <c r="U8" s="1">
        <f t="shared" si="4"/>
        <v>62</v>
      </c>
      <c r="V8" s="1">
        <v>2</v>
      </c>
      <c r="W8" s="4" t="e">
        <f t="shared" si="5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6"/>
        <v>0</v>
      </c>
      <c r="AD8" s="1">
        <v>0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333</v>
      </c>
      <c r="G9" s="11">
        <f t="shared" si="0"/>
        <v>0.28717948717948716</v>
      </c>
      <c r="H9" s="7">
        <f t="shared" si="1"/>
        <v>195</v>
      </c>
      <c r="I9" s="7">
        <f t="shared" si="1"/>
        <v>24</v>
      </c>
      <c r="J9" s="7">
        <f t="shared" si="1"/>
        <v>56</v>
      </c>
      <c r="K9" s="7">
        <f t="shared" si="1"/>
        <v>2</v>
      </c>
      <c r="L9" s="7">
        <f t="shared" si="1"/>
        <v>25</v>
      </c>
      <c r="M9" s="7">
        <f>I9+L9-K9</f>
        <v>47</v>
      </c>
      <c r="N9" s="7">
        <f t="shared" si="2"/>
        <v>4</v>
      </c>
      <c r="O9" s="4">
        <f t="shared" si="3"/>
        <v>0.28717948717948716</v>
      </c>
      <c r="P9" s="1">
        <v>195</v>
      </c>
      <c r="Q9" s="1">
        <v>24</v>
      </c>
      <c r="R9" s="1">
        <v>56</v>
      </c>
      <c r="S9" s="1">
        <v>2</v>
      </c>
      <c r="T9" s="1">
        <v>25</v>
      </c>
      <c r="U9" s="1">
        <f t="shared" si="4"/>
        <v>47</v>
      </c>
      <c r="V9" s="1">
        <v>4</v>
      </c>
      <c r="W9" s="4" t="e">
        <f t="shared" si="5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6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64</v>
      </c>
      <c r="D10" s="40" t="s">
        <v>18</v>
      </c>
      <c r="E10" s="40"/>
      <c r="F10" s="39" t="s">
        <v>334</v>
      </c>
      <c r="G10" s="11">
        <f t="shared" si="0"/>
        <v>0.2653061224489796</v>
      </c>
      <c r="H10" s="7">
        <f>P10-X10</f>
        <v>49</v>
      </c>
      <c r="I10" s="7">
        <f>Q10-Y10</f>
        <v>5</v>
      </c>
      <c r="J10" s="7">
        <f>R10-Z10</f>
        <v>13</v>
      </c>
      <c r="K10" s="7">
        <f>S10-AA10</f>
        <v>0</v>
      </c>
      <c r="L10" s="7">
        <f>T10-AB10</f>
        <v>1</v>
      </c>
      <c r="M10" s="7">
        <f>I10+L10-K10</f>
        <v>6</v>
      </c>
      <c r="N10" s="7">
        <f>V10-AD10</f>
        <v>1</v>
      </c>
      <c r="O10" s="4">
        <f>R10/P10</f>
        <v>0.2597402597402597</v>
      </c>
      <c r="P10" s="1">
        <v>231</v>
      </c>
      <c r="Q10" s="1">
        <v>30</v>
      </c>
      <c r="R10" s="1">
        <v>60</v>
      </c>
      <c r="S10" s="1">
        <v>0</v>
      </c>
      <c r="T10" s="1">
        <v>13</v>
      </c>
      <c r="U10" s="1">
        <f>Q10+T10-S10</f>
        <v>43</v>
      </c>
      <c r="V10" s="1">
        <v>3</v>
      </c>
      <c r="W10" s="4">
        <f>Z10/X10</f>
        <v>0.25824175824175827</v>
      </c>
      <c r="X10" s="1">
        <v>182</v>
      </c>
      <c r="Y10" s="1">
        <v>25</v>
      </c>
      <c r="Z10" s="1">
        <v>47</v>
      </c>
      <c r="AA10" s="1">
        <v>0</v>
      </c>
      <c r="AB10" s="1">
        <v>12</v>
      </c>
      <c r="AC10" s="1">
        <f>Y10+AB10-AA10</f>
        <v>37</v>
      </c>
      <c r="AD10" s="1">
        <v>2</v>
      </c>
    </row>
    <row r="11" spans="1:30" ht="15">
      <c r="A11" s="40">
        <v>6</v>
      </c>
      <c r="B11" s="41">
        <v>3</v>
      </c>
      <c r="C11" s="40" t="s">
        <v>41</v>
      </c>
      <c r="D11" s="40" t="s">
        <v>73</v>
      </c>
      <c r="E11" s="40" t="s">
        <v>16</v>
      </c>
      <c r="F11" s="39" t="s">
        <v>335</v>
      </c>
      <c r="G11" s="11">
        <f t="shared" si="0"/>
        <v>0.1945945945945946</v>
      </c>
      <c r="H11" s="7">
        <f t="shared" si="1"/>
        <v>185</v>
      </c>
      <c r="I11" s="7">
        <f t="shared" si="1"/>
        <v>20</v>
      </c>
      <c r="J11" s="7">
        <f t="shared" si="1"/>
        <v>36</v>
      </c>
      <c r="K11" s="7">
        <f t="shared" si="1"/>
        <v>4</v>
      </c>
      <c r="L11" s="7">
        <f t="shared" si="1"/>
        <v>17</v>
      </c>
      <c r="M11" s="7">
        <f t="shared" si="7"/>
        <v>33</v>
      </c>
      <c r="N11" s="7">
        <f t="shared" si="2"/>
        <v>3</v>
      </c>
      <c r="O11" s="4">
        <f t="shared" si="3"/>
        <v>0.1945945945945946</v>
      </c>
      <c r="P11" s="1">
        <v>185</v>
      </c>
      <c r="Q11" s="1">
        <v>20</v>
      </c>
      <c r="R11" s="1">
        <v>36</v>
      </c>
      <c r="S11" s="1">
        <v>4</v>
      </c>
      <c r="T11" s="1">
        <v>17</v>
      </c>
      <c r="U11" s="1">
        <f t="shared" si="4"/>
        <v>33</v>
      </c>
      <c r="V11" s="1">
        <v>3</v>
      </c>
      <c r="W11" s="4" t="e">
        <f t="shared" si="5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6"/>
        <v>0</v>
      </c>
      <c r="AD11" s="1">
        <v>0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336</v>
      </c>
      <c r="G12" s="11">
        <f t="shared" si="0"/>
        <v>0.2932692307692308</v>
      </c>
      <c r="H12" s="7">
        <f t="shared" si="1"/>
        <v>208</v>
      </c>
      <c r="I12" s="7">
        <f t="shared" si="1"/>
        <v>32</v>
      </c>
      <c r="J12" s="7">
        <f t="shared" si="1"/>
        <v>61</v>
      </c>
      <c r="K12" s="7">
        <f t="shared" si="1"/>
        <v>8</v>
      </c>
      <c r="L12" s="7">
        <f t="shared" si="1"/>
        <v>30</v>
      </c>
      <c r="M12" s="7">
        <f t="shared" si="7"/>
        <v>54</v>
      </c>
      <c r="N12" s="7">
        <f t="shared" si="2"/>
        <v>2</v>
      </c>
      <c r="O12" s="4">
        <f t="shared" si="3"/>
        <v>0.2932692307692308</v>
      </c>
      <c r="P12" s="1">
        <v>208</v>
      </c>
      <c r="Q12" s="1">
        <v>32</v>
      </c>
      <c r="R12" s="1">
        <v>61</v>
      </c>
      <c r="S12" s="1">
        <v>8</v>
      </c>
      <c r="T12" s="1">
        <v>30</v>
      </c>
      <c r="U12" s="1">
        <f t="shared" si="4"/>
        <v>54</v>
      </c>
      <c r="V12" s="1">
        <v>2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2:30" ht="15">
      <c r="B13" s="41">
        <v>2</v>
      </c>
      <c r="C13" s="40" t="s">
        <v>52</v>
      </c>
      <c r="D13" s="40" t="s">
        <v>19</v>
      </c>
      <c r="F13" s="39" t="s">
        <v>353</v>
      </c>
      <c r="G13" s="11">
        <f t="shared" si="0"/>
        <v>0.34306569343065696</v>
      </c>
      <c r="H13" s="7">
        <f t="shared" si="1"/>
        <v>137</v>
      </c>
      <c r="I13" s="7">
        <f t="shared" si="1"/>
        <v>28</v>
      </c>
      <c r="J13" s="7">
        <f t="shared" si="1"/>
        <v>47</v>
      </c>
      <c r="K13" s="7">
        <f t="shared" si="1"/>
        <v>5</v>
      </c>
      <c r="L13" s="7">
        <f t="shared" si="1"/>
        <v>23</v>
      </c>
      <c r="M13" s="7">
        <f t="shared" si="7"/>
        <v>46</v>
      </c>
      <c r="N13" s="7">
        <f t="shared" si="2"/>
        <v>6</v>
      </c>
      <c r="O13" s="4">
        <f t="shared" si="3"/>
        <v>0.3254437869822485</v>
      </c>
      <c r="P13" s="1">
        <v>169</v>
      </c>
      <c r="Q13" s="1">
        <v>30</v>
      </c>
      <c r="R13" s="1">
        <v>55</v>
      </c>
      <c r="S13" s="1">
        <v>5</v>
      </c>
      <c r="T13" s="1">
        <v>25</v>
      </c>
      <c r="U13" s="1">
        <f t="shared" si="4"/>
        <v>50</v>
      </c>
      <c r="V13" s="1">
        <v>6</v>
      </c>
      <c r="W13" s="4">
        <f t="shared" si="5"/>
        <v>0.25</v>
      </c>
      <c r="X13" s="1">
        <v>32</v>
      </c>
      <c r="Y13" s="1">
        <v>2</v>
      </c>
      <c r="Z13" s="1">
        <v>8</v>
      </c>
      <c r="AA13" s="1">
        <v>0</v>
      </c>
      <c r="AB13" s="1">
        <v>2</v>
      </c>
      <c r="AC13" s="1">
        <f t="shared" si="6"/>
        <v>4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338</v>
      </c>
      <c r="G14" s="11">
        <f t="shared" si="0"/>
        <v>0.24369747899159663</v>
      </c>
      <c r="H14" s="7">
        <f t="shared" si="1"/>
        <v>238</v>
      </c>
      <c r="I14" s="7">
        <f t="shared" si="1"/>
        <v>42</v>
      </c>
      <c r="J14" s="7">
        <f t="shared" si="1"/>
        <v>58</v>
      </c>
      <c r="K14" s="7">
        <f t="shared" si="1"/>
        <v>5</v>
      </c>
      <c r="L14" s="7">
        <f t="shared" si="1"/>
        <v>24</v>
      </c>
      <c r="M14" s="7">
        <f t="shared" si="7"/>
        <v>61</v>
      </c>
      <c r="N14" s="7">
        <f t="shared" si="2"/>
        <v>11</v>
      </c>
      <c r="O14" s="4">
        <f t="shared" si="3"/>
        <v>0.24369747899159663</v>
      </c>
      <c r="P14" s="1">
        <v>238</v>
      </c>
      <c r="Q14" s="1">
        <v>42</v>
      </c>
      <c r="R14" s="1">
        <v>58</v>
      </c>
      <c r="S14" s="1">
        <v>5</v>
      </c>
      <c r="T14" s="1">
        <v>24</v>
      </c>
      <c r="U14" s="1">
        <f t="shared" si="4"/>
        <v>61</v>
      </c>
      <c r="V14" s="1">
        <v>11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304</v>
      </c>
      <c r="G15" s="11">
        <f t="shared" si="0"/>
        <v>0.33035714285714285</v>
      </c>
      <c r="H15" s="7">
        <f t="shared" si="1"/>
        <v>112</v>
      </c>
      <c r="I15" s="7">
        <f t="shared" si="1"/>
        <v>22</v>
      </c>
      <c r="J15" s="7">
        <f t="shared" si="1"/>
        <v>37</v>
      </c>
      <c r="K15" s="7">
        <f t="shared" si="1"/>
        <v>6</v>
      </c>
      <c r="L15" s="7">
        <f t="shared" si="1"/>
        <v>23</v>
      </c>
      <c r="M15" s="7">
        <f>I15+L15-K15</f>
        <v>39</v>
      </c>
      <c r="N15" s="7">
        <f t="shared" si="2"/>
        <v>0</v>
      </c>
      <c r="O15" s="4">
        <f t="shared" si="3"/>
        <v>0.29044117647058826</v>
      </c>
      <c r="P15" s="1">
        <v>272</v>
      </c>
      <c r="Q15" s="1">
        <v>49</v>
      </c>
      <c r="R15" s="1">
        <v>79</v>
      </c>
      <c r="S15" s="1">
        <v>14</v>
      </c>
      <c r="T15" s="1">
        <v>59</v>
      </c>
      <c r="U15" s="1">
        <f t="shared" si="4"/>
        <v>94</v>
      </c>
      <c r="V15" s="1">
        <v>1</v>
      </c>
      <c r="W15" s="4">
        <f t="shared" si="5"/>
        <v>0.2625</v>
      </c>
      <c r="X15" s="1">
        <v>160</v>
      </c>
      <c r="Y15" s="1">
        <v>27</v>
      </c>
      <c r="Z15" s="1">
        <v>42</v>
      </c>
      <c r="AA15" s="1">
        <v>8</v>
      </c>
      <c r="AB15" s="1">
        <v>36</v>
      </c>
      <c r="AC15" s="1">
        <f t="shared" si="6"/>
        <v>55</v>
      </c>
      <c r="AD15" s="1">
        <v>1</v>
      </c>
    </row>
    <row r="16" spans="1:30" ht="15">
      <c r="A16" s="40">
        <v>10</v>
      </c>
      <c r="B16" s="41">
        <v>3</v>
      </c>
      <c r="C16" s="40" t="s">
        <v>43</v>
      </c>
      <c r="D16" s="40" t="s">
        <v>19</v>
      </c>
      <c r="E16" s="40"/>
      <c r="F16" s="39" t="s">
        <v>340</v>
      </c>
      <c r="G16" s="11">
        <f t="shared" si="0"/>
        <v>0.23728813559322035</v>
      </c>
      <c r="H16" s="7">
        <f t="shared" si="1"/>
        <v>118</v>
      </c>
      <c r="I16" s="7">
        <f t="shared" si="1"/>
        <v>18</v>
      </c>
      <c r="J16" s="7">
        <f t="shared" si="1"/>
        <v>28</v>
      </c>
      <c r="K16" s="7">
        <f t="shared" si="1"/>
        <v>2</v>
      </c>
      <c r="L16" s="7">
        <f t="shared" si="1"/>
        <v>17</v>
      </c>
      <c r="M16" s="7">
        <f t="shared" si="7"/>
        <v>33</v>
      </c>
      <c r="N16" s="7">
        <f t="shared" si="2"/>
        <v>2</v>
      </c>
      <c r="O16" s="4">
        <f t="shared" si="3"/>
        <v>0.23728813559322035</v>
      </c>
      <c r="P16" s="1">
        <v>118</v>
      </c>
      <c r="Q16" s="1">
        <v>18</v>
      </c>
      <c r="R16" s="1">
        <v>28</v>
      </c>
      <c r="S16" s="1">
        <v>2</v>
      </c>
      <c r="T16" s="1">
        <v>17</v>
      </c>
      <c r="U16" s="1">
        <f aca="true" t="shared" si="8" ref="U16:U26">Q16+T16-S16</f>
        <v>33</v>
      </c>
      <c r="V16" s="1">
        <v>2</v>
      </c>
      <c r="W16" s="4" t="e">
        <f t="shared" si="5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0</v>
      </c>
    </row>
    <row r="17" spans="1:30" ht="15">
      <c r="A17" s="40">
        <v>19</v>
      </c>
      <c r="B17" s="41">
        <v>2</v>
      </c>
      <c r="C17" s="40" t="s">
        <v>64</v>
      </c>
      <c r="D17" s="40" t="s">
        <v>20</v>
      </c>
      <c r="E17" s="40" t="s">
        <v>19</v>
      </c>
      <c r="F17" s="39" t="s">
        <v>264</v>
      </c>
      <c r="G17" s="11">
        <f aca="true" t="shared" si="9" ref="G17:G27">J17/H17</f>
        <v>0.3157894736842105</v>
      </c>
      <c r="H17" s="7">
        <f>P17-X17</f>
        <v>38</v>
      </c>
      <c r="I17" s="7">
        <f t="shared" si="1"/>
        <v>10</v>
      </c>
      <c r="J17" s="7">
        <f t="shared" si="1"/>
        <v>12</v>
      </c>
      <c r="K17" s="7">
        <f t="shared" si="1"/>
        <v>2</v>
      </c>
      <c r="L17" s="7">
        <f t="shared" si="1"/>
        <v>5</v>
      </c>
      <c r="M17" s="7">
        <f aca="true" t="shared" si="10" ref="M17:M27">I17+L17-K17</f>
        <v>13</v>
      </c>
      <c r="N17" s="7">
        <f aca="true" t="shared" si="11" ref="N17:N26">V17-AD17</f>
        <v>2</v>
      </c>
      <c r="O17" s="4">
        <f aca="true" t="shared" si="12" ref="O17:O26">R17/P17</f>
        <v>0.25675675675675674</v>
      </c>
      <c r="P17" s="1">
        <v>222</v>
      </c>
      <c r="Q17" s="1">
        <v>31</v>
      </c>
      <c r="R17" s="1">
        <v>57</v>
      </c>
      <c r="S17" s="1">
        <v>9</v>
      </c>
      <c r="T17" s="1">
        <v>37</v>
      </c>
      <c r="U17" s="1">
        <f t="shared" si="8"/>
        <v>59</v>
      </c>
      <c r="V17" s="1">
        <v>2</v>
      </c>
      <c r="W17" s="4">
        <f aca="true" t="shared" si="13" ref="W17:W26">Z17/X17</f>
        <v>0.24456521739130435</v>
      </c>
      <c r="X17" s="1">
        <v>184</v>
      </c>
      <c r="Y17" s="1">
        <v>21</v>
      </c>
      <c r="Z17" s="1">
        <v>45</v>
      </c>
      <c r="AA17" s="1">
        <v>7</v>
      </c>
      <c r="AB17" s="1">
        <v>32</v>
      </c>
      <c r="AC17" s="1">
        <f aca="true" t="shared" si="14" ref="AC17:AC26">Y17+AB17-AA17</f>
        <v>46</v>
      </c>
      <c r="AD17" s="1">
        <v>0</v>
      </c>
    </row>
    <row r="18" spans="1:30" s="48" customFormat="1" ht="15">
      <c r="A18" s="42">
        <v>1</v>
      </c>
      <c r="B18" s="43">
        <v>2</v>
      </c>
      <c r="C18" s="42" t="s">
        <v>39</v>
      </c>
      <c r="D18" s="42" t="s">
        <v>18</v>
      </c>
      <c r="E18" s="42" t="s">
        <v>19</v>
      </c>
      <c r="F18" s="44" t="s">
        <v>339</v>
      </c>
      <c r="G18" s="50">
        <f>J18/H18</f>
        <v>0.34558823529411764</v>
      </c>
      <c r="H18" s="42">
        <f t="shared" si="1"/>
        <v>136</v>
      </c>
      <c r="I18" s="42">
        <f t="shared" si="1"/>
        <v>27</v>
      </c>
      <c r="J18" s="42">
        <f t="shared" si="1"/>
        <v>47</v>
      </c>
      <c r="K18" s="42">
        <f t="shared" si="1"/>
        <v>6</v>
      </c>
      <c r="L18" s="42">
        <f t="shared" si="1"/>
        <v>22</v>
      </c>
      <c r="M18" s="42">
        <f>I18+L18-K18</f>
        <v>43</v>
      </c>
      <c r="N18" s="42">
        <f t="shared" si="11"/>
        <v>2</v>
      </c>
      <c r="O18" s="51">
        <f t="shared" si="12"/>
        <v>0.34558823529411764</v>
      </c>
      <c r="P18" s="48">
        <v>136</v>
      </c>
      <c r="Q18" s="48">
        <v>27</v>
      </c>
      <c r="R18" s="48">
        <v>47</v>
      </c>
      <c r="S18" s="48">
        <v>6</v>
      </c>
      <c r="T18" s="48">
        <v>22</v>
      </c>
      <c r="U18" s="48">
        <f>Q18+T18-S18</f>
        <v>43</v>
      </c>
      <c r="V18" s="48">
        <v>2</v>
      </c>
      <c r="W18" s="51" t="e">
        <f t="shared" si="13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4"/>
        <v>0</v>
      </c>
      <c r="AD18" s="48">
        <v>0</v>
      </c>
    </row>
    <row r="19" spans="1:30" s="48" customFormat="1" ht="15">
      <c r="A19" s="42">
        <v>15</v>
      </c>
      <c r="B19" s="43">
        <v>2</v>
      </c>
      <c r="C19" s="42" t="s">
        <v>58</v>
      </c>
      <c r="D19" s="42" t="s">
        <v>17</v>
      </c>
      <c r="E19" s="42"/>
      <c r="F19" s="44" t="s">
        <v>331</v>
      </c>
      <c r="G19" s="50">
        <f>J19/H19</f>
        <v>0.23225806451612904</v>
      </c>
      <c r="H19" s="42">
        <f t="shared" si="1"/>
        <v>155</v>
      </c>
      <c r="I19" s="42">
        <f t="shared" si="1"/>
        <v>22</v>
      </c>
      <c r="J19" s="42">
        <f t="shared" si="1"/>
        <v>36</v>
      </c>
      <c r="K19" s="42">
        <f t="shared" si="1"/>
        <v>2</v>
      </c>
      <c r="L19" s="42">
        <f t="shared" si="1"/>
        <v>21</v>
      </c>
      <c r="M19" s="42">
        <f>I19+L19-K19</f>
        <v>41</v>
      </c>
      <c r="N19" s="42">
        <f t="shared" si="11"/>
        <v>2</v>
      </c>
      <c r="O19" s="51">
        <f t="shared" si="12"/>
        <v>0.23225806451612904</v>
      </c>
      <c r="P19" s="48">
        <v>155</v>
      </c>
      <c r="Q19" s="48">
        <v>22</v>
      </c>
      <c r="R19" s="48">
        <v>36</v>
      </c>
      <c r="S19" s="48">
        <v>2</v>
      </c>
      <c r="T19" s="48">
        <v>21</v>
      </c>
      <c r="U19" s="48">
        <f>Q19+T19-S19</f>
        <v>41</v>
      </c>
      <c r="V19" s="48">
        <v>2</v>
      </c>
      <c r="W19" s="51" t="e">
        <f t="shared" si="13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4"/>
        <v>0</v>
      </c>
      <c r="AD19" s="48">
        <v>0</v>
      </c>
    </row>
    <row r="20" spans="1:30" s="48" customFormat="1" ht="15">
      <c r="A20" s="42">
        <v>1</v>
      </c>
      <c r="B20" s="43">
        <v>3</v>
      </c>
      <c r="C20" s="42" t="s">
        <v>39</v>
      </c>
      <c r="D20" s="42" t="s">
        <v>14</v>
      </c>
      <c r="E20" s="42"/>
      <c r="F20" s="44" t="s">
        <v>330</v>
      </c>
      <c r="G20" s="50">
        <f>J20/H20</f>
        <v>0.23076923076923078</v>
      </c>
      <c r="H20" s="42">
        <f t="shared" si="1"/>
        <v>65</v>
      </c>
      <c r="I20" s="42">
        <f t="shared" si="1"/>
        <v>4</v>
      </c>
      <c r="J20" s="42">
        <f t="shared" si="1"/>
        <v>15</v>
      </c>
      <c r="K20" s="42">
        <f t="shared" si="1"/>
        <v>1</v>
      </c>
      <c r="L20" s="42">
        <f t="shared" si="1"/>
        <v>5</v>
      </c>
      <c r="M20" s="42">
        <f>I20+L20-K20</f>
        <v>8</v>
      </c>
      <c r="N20" s="42">
        <f t="shared" si="11"/>
        <v>1</v>
      </c>
      <c r="O20" s="51">
        <f t="shared" si="12"/>
        <v>0.23076923076923078</v>
      </c>
      <c r="P20" s="48">
        <v>65</v>
      </c>
      <c r="Q20" s="48">
        <v>4</v>
      </c>
      <c r="R20" s="48">
        <v>15</v>
      </c>
      <c r="S20" s="48">
        <v>1</v>
      </c>
      <c r="T20" s="48">
        <v>5</v>
      </c>
      <c r="U20" s="48">
        <f>Q20+T20-S20</f>
        <v>8</v>
      </c>
      <c r="V20" s="48">
        <v>1</v>
      </c>
      <c r="W20" s="51" t="e">
        <f t="shared" si="13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4"/>
        <v>0</v>
      </c>
      <c r="AD20" s="48">
        <v>0</v>
      </c>
    </row>
    <row r="21" spans="1:30" s="48" customFormat="1" ht="15">
      <c r="A21" s="42">
        <v>1</v>
      </c>
      <c r="B21" s="43">
        <v>2</v>
      </c>
      <c r="C21" s="42" t="s">
        <v>52</v>
      </c>
      <c r="D21" s="42" t="s">
        <v>15</v>
      </c>
      <c r="E21" s="42"/>
      <c r="F21" s="44" t="s">
        <v>369</v>
      </c>
      <c r="G21" s="50">
        <f>J21/H21</f>
        <v>0.2658959537572254</v>
      </c>
      <c r="H21" s="42">
        <f t="shared" si="1"/>
        <v>173</v>
      </c>
      <c r="I21" s="42">
        <f t="shared" si="1"/>
        <v>20</v>
      </c>
      <c r="J21" s="42">
        <f t="shared" si="1"/>
        <v>46</v>
      </c>
      <c r="K21" s="42">
        <f t="shared" si="1"/>
        <v>3</v>
      </c>
      <c r="L21" s="42">
        <f t="shared" si="1"/>
        <v>23</v>
      </c>
      <c r="M21" s="42">
        <f>I21+L21-K21</f>
        <v>40</v>
      </c>
      <c r="N21" s="42">
        <f t="shared" si="11"/>
        <v>0</v>
      </c>
      <c r="O21" s="51">
        <f t="shared" si="12"/>
        <v>0.2658959537572254</v>
      </c>
      <c r="P21" s="48">
        <v>173</v>
      </c>
      <c r="Q21" s="48">
        <v>20</v>
      </c>
      <c r="R21" s="48">
        <v>46</v>
      </c>
      <c r="S21" s="48">
        <v>3</v>
      </c>
      <c r="T21" s="48">
        <v>23</v>
      </c>
      <c r="U21" s="48">
        <f>Q21+T21-S21</f>
        <v>40</v>
      </c>
      <c r="V21" s="48">
        <v>0</v>
      </c>
      <c r="W21" s="51" t="e">
        <f t="shared" si="13"/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 t="shared" si="14"/>
        <v>0</v>
      </c>
      <c r="AD21" s="48">
        <v>0</v>
      </c>
    </row>
    <row r="22" spans="1:30" s="48" customFormat="1" ht="15">
      <c r="A22" s="42" t="s">
        <v>365</v>
      </c>
      <c r="B22" s="43">
        <v>3</v>
      </c>
      <c r="C22" s="42" t="s">
        <v>40</v>
      </c>
      <c r="D22" s="42" t="s">
        <v>20</v>
      </c>
      <c r="E22" s="42" t="s">
        <v>19</v>
      </c>
      <c r="F22" s="44" t="s">
        <v>356</v>
      </c>
      <c r="G22" s="50">
        <f>J22/H22</f>
        <v>0.058823529411764705</v>
      </c>
      <c r="H22" s="42">
        <f t="shared" si="1"/>
        <v>17</v>
      </c>
      <c r="I22" s="42">
        <f t="shared" si="1"/>
        <v>1</v>
      </c>
      <c r="J22" s="42">
        <f t="shared" si="1"/>
        <v>1</v>
      </c>
      <c r="K22" s="42">
        <f t="shared" si="1"/>
        <v>0</v>
      </c>
      <c r="L22" s="42">
        <f t="shared" si="1"/>
        <v>0</v>
      </c>
      <c r="M22" s="42">
        <f>I22+L22-K22</f>
        <v>1</v>
      </c>
      <c r="N22" s="42">
        <f t="shared" si="11"/>
        <v>0</v>
      </c>
      <c r="O22" s="51">
        <f t="shared" si="12"/>
        <v>0.24</v>
      </c>
      <c r="P22" s="48">
        <v>75</v>
      </c>
      <c r="Q22" s="48">
        <v>11</v>
      </c>
      <c r="R22" s="48">
        <v>18</v>
      </c>
      <c r="S22" s="48">
        <v>2</v>
      </c>
      <c r="T22" s="48">
        <v>9</v>
      </c>
      <c r="U22" s="48">
        <f>Q22+T22-S22</f>
        <v>18</v>
      </c>
      <c r="V22" s="48">
        <v>0</v>
      </c>
      <c r="W22" s="51">
        <f t="shared" si="13"/>
        <v>0.29310344827586204</v>
      </c>
      <c r="X22" s="48">
        <v>58</v>
      </c>
      <c r="Y22" s="48">
        <v>10</v>
      </c>
      <c r="Z22" s="48">
        <v>17</v>
      </c>
      <c r="AA22" s="48">
        <v>2</v>
      </c>
      <c r="AB22" s="48">
        <v>9</v>
      </c>
      <c r="AC22" s="48">
        <f t="shared" si="14"/>
        <v>17</v>
      </c>
      <c r="AD22" s="48">
        <v>0</v>
      </c>
    </row>
    <row r="23" spans="1:30" s="48" customFormat="1" ht="15">
      <c r="A23" s="42" t="s">
        <v>364</v>
      </c>
      <c r="B23" s="43">
        <v>2</v>
      </c>
      <c r="C23" s="42" t="s">
        <v>42</v>
      </c>
      <c r="D23" s="42" t="s">
        <v>168</v>
      </c>
      <c r="F23" s="44" t="s">
        <v>341</v>
      </c>
      <c r="G23" s="50">
        <f t="shared" si="9"/>
        <v>0.25</v>
      </c>
      <c r="H23" s="42">
        <f t="shared" si="1"/>
        <v>20</v>
      </c>
      <c r="I23" s="42">
        <f t="shared" si="1"/>
        <v>1</v>
      </c>
      <c r="J23" s="42">
        <f t="shared" si="1"/>
        <v>5</v>
      </c>
      <c r="K23" s="42">
        <f t="shared" si="1"/>
        <v>0</v>
      </c>
      <c r="L23" s="42">
        <f t="shared" si="1"/>
        <v>4</v>
      </c>
      <c r="M23" s="42">
        <f t="shared" si="10"/>
        <v>5</v>
      </c>
      <c r="N23" s="42">
        <f t="shared" si="11"/>
        <v>0</v>
      </c>
      <c r="O23" s="51">
        <f t="shared" si="12"/>
        <v>0.21739130434782608</v>
      </c>
      <c r="P23" s="48">
        <v>69</v>
      </c>
      <c r="Q23" s="48">
        <v>9</v>
      </c>
      <c r="R23" s="48">
        <v>15</v>
      </c>
      <c r="S23" s="48">
        <v>1</v>
      </c>
      <c r="T23" s="48">
        <v>10</v>
      </c>
      <c r="U23" s="48">
        <f t="shared" si="8"/>
        <v>18</v>
      </c>
      <c r="V23" s="48">
        <v>0</v>
      </c>
      <c r="W23" s="51">
        <f t="shared" si="13"/>
        <v>0.20408163265306123</v>
      </c>
      <c r="X23" s="48">
        <v>49</v>
      </c>
      <c r="Y23" s="48">
        <v>8</v>
      </c>
      <c r="Z23" s="48">
        <v>10</v>
      </c>
      <c r="AA23" s="48">
        <v>1</v>
      </c>
      <c r="AB23" s="48">
        <v>6</v>
      </c>
      <c r="AC23" s="48">
        <f t="shared" si="14"/>
        <v>13</v>
      </c>
      <c r="AD23" s="48">
        <v>0</v>
      </c>
    </row>
    <row r="24" spans="1:30" s="48" customFormat="1" ht="15">
      <c r="A24" s="42">
        <v>19</v>
      </c>
      <c r="B24" s="43">
        <v>3</v>
      </c>
      <c r="C24" s="42" t="s">
        <v>64</v>
      </c>
      <c r="D24" s="42" t="s">
        <v>18</v>
      </c>
      <c r="E24" s="42"/>
      <c r="F24" s="44" t="s">
        <v>334</v>
      </c>
      <c r="G24" s="50">
        <f t="shared" si="9"/>
        <v>0.26865671641791045</v>
      </c>
      <c r="H24" s="42">
        <f t="shared" si="1"/>
        <v>134</v>
      </c>
      <c r="I24" s="42">
        <f t="shared" si="1"/>
        <v>17</v>
      </c>
      <c r="J24" s="42">
        <f t="shared" si="1"/>
        <v>36</v>
      </c>
      <c r="K24" s="42">
        <f t="shared" si="1"/>
        <v>0</v>
      </c>
      <c r="L24" s="42">
        <f t="shared" si="1"/>
        <v>8</v>
      </c>
      <c r="M24" s="42">
        <f t="shared" si="10"/>
        <v>25</v>
      </c>
      <c r="N24" s="42">
        <f t="shared" si="11"/>
        <v>1</v>
      </c>
      <c r="O24" s="51">
        <f t="shared" si="12"/>
        <v>0.26865671641791045</v>
      </c>
      <c r="P24" s="48">
        <v>134</v>
      </c>
      <c r="Q24" s="48">
        <v>17</v>
      </c>
      <c r="R24" s="48">
        <v>36</v>
      </c>
      <c r="S24" s="48">
        <v>0</v>
      </c>
      <c r="T24" s="48">
        <v>8</v>
      </c>
      <c r="U24" s="48">
        <f t="shared" si="8"/>
        <v>25</v>
      </c>
      <c r="V24" s="48">
        <v>1</v>
      </c>
      <c r="W24" s="51" t="e">
        <f t="shared" si="13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4"/>
        <v>0</v>
      </c>
      <c r="AD24" s="48">
        <v>0</v>
      </c>
    </row>
    <row r="25" spans="1:30" s="48" customFormat="1" ht="15">
      <c r="A25" s="42">
        <v>22</v>
      </c>
      <c r="B25" s="43">
        <v>3</v>
      </c>
      <c r="C25" s="42" t="s">
        <v>52</v>
      </c>
      <c r="D25" s="42" t="s">
        <v>19</v>
      </c>
      <c r="E25" s="42"/>
      <c r="F25" s="44" t="s">
        <v>337</v>
      </c>
      <c r="G25" s="50">
        <f t="shared" si="9"/>
        <v>0.1891891891891892</v>
      </c>
      <c r="H25" s="42">
        <f t="shared" si="1"/>
        <v>74</v>
      </c>
      <c r="I25" s="42">
        <f t="shared" si="1"/>
        <v>11</v>
      </c>
      <c r="J25" s="42">
        <f t="shared" si="1"/>
        <v>14</v>
      </c>
      <c r="K25" s="42">
        <f t="shared" si="1"/>
        <v>1</v>
      </c>
      <c r="L25" s="42">
        <f t="shared" si="1"/>
        <v>6</v>
      </c>
      <c r="M25" s="42">
        <f t="shared" si="10"/>
        <v>16</v>
      </c>
      <c r="N25" s="42">
        <f t="shared" si="11"/>
        <v>0</v>
      </c>
      <c r="O25" s="51">
        <f t="shared" si="12"/>
        <v>0.1891891891891892</v>
      </c>
      <c r="P25" s="48">
        <v>74</v>
      </c>
      <c r="Q25" s="48">
        <v>11</v>
      </c>
      <c r="R25" s="48">
        <v>14</v>
      </c>
      <c r="S25" s="48">
        <v>1</v>
      </c>
      <c r="T25" s="48">
        <v>6</v>
      </c>
      <c r="U25" s="48">
        <f t="shared" si="8"/>
        <v>16</v>
      </c>
      <c r="V25" s="48">
        <v>0</v>
      </c>
      <c r="W25" s="51" t="e">
        <f t="shared" si="13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4"/>
        <v>0</v>
      </c>
      <c r="AD25" s="48">
        <v>0</v>
      </c>
    </row>
    <row r="26" spans="1:30" s="48" customFormat="1" ht="15">
      <c r="A26" s="42" t="s">
        <v>365</v>
      </c>
      <c r="B26" s="43">
        <v>3</v>
      </c>
      <c r="C26" s="42" t="s">
        <v>40</v>
      </c>
      <c r="D26" s="42" t="s">
        <v>19</v>
      </c>
      <c r="E26" s="42"/>
      <c r="F26" s="44" t="s">
        <v>356</v>
      </c>
      <c r="G26" s="50">
        <f t="shared" si="9"/>
        <v>0.17647058823529413</v>
      </c>
      <c r="H26" s="42">
        <f t="shared" si="1"/>
        <v>17</v>
      </c>
      <c r="I26" s="42">
        <f t="shared" si="1"/>
        <v>1</v>
      </c>
      <c r="J26" s="42">
        <f t="shared" si="1"/>
        <v>3</v>
      </c>
      <c r="K26" s="42">
        <f t="shared" si="1"/>
        <v>0</v>
      </c>
      <c r="L26" s="42">
        <f t="shared" si="1"/>
        <v>1</v>
      </c>
      <c r="M26" s="42">
        <f t="shared" si="10"/>
        <v>2</v>
      </c>
      <c r="N26" s="42">
        <f t="shared" si="11"/>
        <v>0</v>
      </c>
      <c r="O26" s="51">
        <f t="shared" si="12"/>
        <v>0.22580645161290322</v>
      </c>
      <c r="P26" s="48">
        <v>31</v>
      </c>
      <c r="Q26" s="48">
        <v>5</v>
      </c>
      <c r="R26" s="48">
        <v>7</v>
      </c>
      <c r="S26" s="48">
        <v>1</v>
      </c>
      <c r="T26" s="48">
        <v>6</v>
      </c>
      <c r="U26" s="48">
        <f t="shared" si="8"/>
        <v>10</v>
      </c>
      <c r="V26" s="48">
        <v>0</v>
      </c>
      <c r="W26" s="51">
        <f t="shared" si="13"/>
        <v>0.2857142857142857</v>
      </c>
      <c r="X26" s="48">
        <v>14</v>
      </c>
      <c r="Y26" s="48">
        <v>4</v>
      </c>
      <c r="Z26" s="48">
        <v>4</v>
      </c>
      <c r="AA26" s="48">
        <v>1</v>
      </c>
      <c r="AB26" s="48">
        <v>5</v>
      </c>
      <c r="AC26" s="48">
        <f t="shared" si="14"/>
        <v>8</v>
      </c>
      <c r="AD26" s="48">
        <v>0</v>
      </c>
    </row>
    <row r="27" spans="1:30" s="48" customFormat="1" ht="15.75" thickBot="1">
      <c r="A27" s="42">
        <v>1</v>
      </c>
      <c r="B27" s="43">
        <v>2</v>
      </c>
      <c r="C27" s="42" t="s">
        <v>42</v>
      </c>
      <c r="D27" s="42" t="s">
        <v>20</v>
      </c>
      <c r="E27" s="42"/>
      <c r="F27" s="44" t="s">
        <v>341</v>
      </c>
      <c r="G27" s="50">
        <f t="shared" si="9"/>
        <v>0.125</v>
      </c>
      <c r="H27" s="42">
        <f t="shared" si="1"/>
        <v>24</v>
      </c>
      <c r="I27" s="42">
        <f t="shared" si="1"/>
        <v>4</v>
      </c>
      <c r="J27" s="42">
        <f t="shared" si="1"/>
        <v>3</v>
      </c>
      <c r="K27" s="42">
        <f t="shared" si="1"/>
        <v>0</v>
      </c>
      <c r="L27" s="42">
        <f t="shared" si="1"/>
        <v>2</v>
      </c>
      <c r="M27" s="42">
        <f t="shared" si="10"/>
        <v>6</v>
      </c>
      <c r="N27" s="42">
        <f t="shared" si="2"/>
        <v>0</v>
      </c>
      <c r="O27" s="51">
        <f t="shared" si="3"/>
        <v>0.125</v>
      </c>
      <c r="P27" s="48">
        <v>24</v>
      </c>
      <c r="Q27" s="48">
        <v>4</v>
      </c>
      <c r="R27" s="48">
        <v>3</v>
      </c>
      <c r="S27" s="48">
        <v>0</v>
      </c>
      <c r="T27" s="48">
        <v>2</v>
      </c>
      <c r="U27" s="48">
        <f t="shared" si="4"/>
        <v>6</v>
      </c>
      <c r="V27" s="48">
        <v>0</v>
      </c>
      <c r="W27" s="51" t="e">
        <f t="shared" si="5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6"/>
        <v>0</v>
      </c>
      <c r="AD27" s="48">
        <v>0</v>
      </c>
    </row>
    <row r="28" spans="1:14" ht="15.75" thickBot="1">
      <c r="A28" s="7">
        <f>SUM(A4:A27)</f>
        <v>226</v>
      </c>
      <c r="B28" s="7"/>
      <c r="C28" s="7"/>
      <c r="D28" s="7"/>
      <c r="E28" s="7"/>
      <c r="F28" s="10"/>
      <c r="G28" s="14">
        <f>J28/H28</f>
        <v>0.27210056772100566</v>
      </c>
      <c r="H28" s="15">
        <f aca="true" t="shared" si="15" ref="H28:N28">SUM(H4:H27)</f>
        <v>2466</v>
      </c>
      <c r="I28" s="15">
        <f t="shared" si="15"/>
        <v>374</v>
      </c>
      <c r="J28" s="15">
        <f t="shared" si="15"/>
        <v>671</v>
      </c>
      <c r="K28" s="15">
        <f t="shared" si="15"/>
        <v>61</v>
      </c>
      <c r="L28" s="15">
        <f t="shared" si="15"/>
        <v>320</v>
      </c>
      <c r="M28" s="15">
        <f t="shared" si="15"/>
        <v>633</v>
      </c>
      <c r="N28" s="16">
        <f t="shared" si="15"/>
        <v>39</v>
      </c>
    </row>
    <row r="29" spans="1:14" ht="15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</row>
    <row r="30" spans="1:30" s="3" customFormat="1" ht="14.25">
      <c r="A30" s="8" t="s">
        <v>0</v>
      </c>
      <c r="B30" s="8" t="s">
        <v>30</v>
      </c>
      <c r="C30" s="8" t="s">
        <v>38</v>
      </c>
      <c r="D30" s="8"/>
      <c r="E30" s="8"/>
      <c r="F30" s="9" t="s">
        <v>3</v>
      </c>
      <c r="G30" s="8" t="s">
        <v>21</v>
      </c>
      <c r="H30" s="8" t="s">
        <v>22</v>
      </c>
      <c r="I30" s="8" t="s">
        <v>23</v>
      </c>
      <c r="J30" s="8" t="s">
        <v>24</v>
      </c>
      <c r="K30" s="8" t="s">
        <v>25</v>
      </c>
      <c r="L30" s="8" t="s">
        <v>7</v>
      </c>
      <c r="M30" s="8" t="s">
        <v>26</v>
      </c>
      <c r="N30" s="8" t="s">
        <v>27</v>
      </c>
      <c r="O30" s="3" t="s">
        <v>21</v>
      </c>
      <c r="P30" s="3" t="s">
        <v>22</v>
      </c>
      <c r="Q30" s="3" t="s">
        <v>23</v>
      </c>
      <c r="R30" s="3" t="s">
        <v>24</v>
      </c>
      <c r="S30" s="3" t="s">
        <v>25</v>
      </c>
      <c r="T30" s="3" t="s">
        <v>7</v>
      </c>
      <c r="U30" s="3" t="s">
        <v>26</v>
      </c>
      <c r="V30" s="3" t="s">
        <v>27</v>
      </c>
      <c r="W30" s="3" t="s">
        <v>21</v>
      </c>
      <c r="X30" s="3" t="s">
        <v>22</v>
      </c>
      <c r="Y30" s="3" t="s">
        <v>23</v>
      </c>
      <c r="Z30" s="3" t="s">
        <v>24</v>
      </c>
      <c r="AA30" s="3" t="s">
        <v>25</v>
      </c>
      <c r="AB30" s="3" t="s">
        <v>7</v>
      </c>
      <c r="AC30" s="3" t="s">
        <v>26</v>
      </c>
      <c r="AD30" s="3" t="s">
        <v>27</v>
      </c>
    </row>
    <row r="31" spans="1:30" ht="15">
      <c r="A31" s="40">
        <v>9</v>
      </c>
      <c r="B31" s="41">
        <v>2</v>
      </c>
      <c r="C31" s="40" t="s">
        <v>39</v>
      </c>
      <c r="D31" s="40">
        <v>1</v>
      </c>
      <c r="E31" s="40"/>
      <c r="F31" s="39" t="s">
        <v>342</v>
      </c>
      <c r="G31" s="12">
        <f aca="true" t="shared" si="16" ref="G31:G44">M31/K31*9</f>
        <v>4.438356164383562</v>
      </c>
      <c r="H31" s="12">
        <f aca="true" t="shared" si="17" ref="H31:H44">(L31+N31)/K31</f>
        <v>1.5616438356164384</v>
      </c>
      <c r="I31" s="7">
        <f aca="true" t="shared" si="18" ref="I31:N38">Q31-Y31</f>
        <v>0</v>
      </c>
      <c r="J31" s="7">
        <f t="shared" si="18"/>
        <v>14</v>
      </c>
      <c r="K31" s="13">
        <f t="shared" si="18"/>
        <v>24.333333333333332</v>
      </c>
      <c r="L31" s="7">
        <f t="shared" si="18"/>
        <v>22</v>
      </c>
      <c r="M31" s="7">
        <f t="shared" si="18"/>
        <v>12</v>
      </c>
      <c r="N31" s="7">
        <f t="shared" si="18"/>
        <v>16</v>
      </c>
      <c r="O31" s="5">
        <f aca="true" t="shared" si="19" ref="O31:O38">U31/S31*9</f>
        <v>4.438356164383562</v>
      </c>
      <c r="P31" s="5">
        <f aca="true" t="shared" si="20" ref="P31:P38">(T31+V31)/S31</f>
        <v>1.5616438356164384</v>
      </c>
      <c r="Q31" s="1">
        <v>0</v>
      </c>
      <c r="R31" s="1">
        <v>14</v>
      </c>
      <c r="S31" s="34">
        <v>24.333333333333332</v>
      </c>
      <c r="T31" s="1">
        <v>22</v>
      </c>
      <c r="U31" s="1">
        <v>12</v>
      </c>
      <c r="V31" s="1">
        <v>16</v>
      </c>
      <c r="W31" s="5" t="e">
        <f aca="true" t="shared" si="21" ref="W31:W38">AC31/AA31*9</f>
        <v>#DIV/0!</v>
      </c>
      <c r="X31" s="5" t="e">
        <f aca="true" t="shared" si="22" ref="X31:X38">(AB31+AD31)/AA31</f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8</v>
      </c>
      <c r="B32" s="41">
        <v>2</v>
      </c>
      <c r="C32" s="40" t="s">
        <v>64</v>
      </c>
      <c r="D32" s="40">
        <v>2</v>
      </c>
      <c r="E32" s="40"/>
      <c r="F32" s="39" t="s">
        <v>343</v>
      </c>
      <c r="G32" s="12">
        <f t="shared" si="16"/>
        <v>4.374301675977654</v>
      </c>
      <c r="H32" s="12">
        <f t="shared" si="17"/>
        <v>1.2905027932960895</v>
      </c>
      <c r="I32" s="7">
        <f t="shared" si="18"/>
        <v>3</v>
      </c>
      <c r="J32" s="7">
        <f t="shared" si="18"/>
        <v>0</v>
      </c>
      <c r="K32" s="13">
        <f t="shared" si="18"/>
        <v>59.666666666666664</v>
      </c>
      <c r="L32" s="7">
        <f t="shared" si="18"/>
        <v>64</v>
      </c>
      <c r="M32" s="7">
        <f t="shared" si="18"/>
        <v>29</v>
      </c>
      <c r="N32" s="7">
        <f t="shared" si="18"/>
        <v>13</v>
      </c>
      <c r="O32" s="5">
        <f t="shared" si="19"/>
        <v>4.374301675977654</v>
      </c>
      <c r="P32" s="5">
        <f t="shared" si="20"/>
        <v>1.2905027932960895</v>
      </c>
      <c r="Q32" s="1">
        <v>3</v>
      </c>
      <c r="R32" s="1">
        <v>0</v>
      </c>
      <c r="S32" s="34">
        <v>59.666666666666664</v>
      </c>
      <c r="T32" s="1">
        <v>64</v>
      </c>
      <c r="U32" s="1">
        <v>29</v>
      </c>
      <c r="V32" s="1">
        <v>13</v>
      </c>
      <c r="W32" s="5" t="e">
        <f t="shared" si="21"/>
        <v>#DIV/0!</v>
      </c>
      <c r="X32" s="5" t="e">
        <f t="shared" si="22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>
        <v>4</v>
      </c>
      <c r="B33" s="41">
        <v>2</v>
      </c>
      <c r="C33" s="40" t="s">
        <v>43</v>
      </c>
      <c r="D33" s="40">
        <v>3</v>
      </c>
      <c r="E33" s="40"/>
      <c r="F33" s="39" t="s">
        <v>344</v>
      </c>
      <c r="G33" s="12">
        <f t="shared" si="16"/>
        <v>1.1368421052631579</v>
      </c>
      <c r="H33" s="12">
        <f t="shared" si="17"/>
        <v>0.9473684210526315</v>
      </c>
      <c r="I33" s="7">
        <f t="shared" si="18"/>
        <v>1</v>
      </c>
      <c r="J33" s="7">
        <f t="shared" si="18"/>
        <v>0</v>
      </c>
      <c r="K33" s="13">
        <f t="shared" si="18"/>
        <v>31.666666666666668</v>
      </c>
      <c r="L33" s="7">
        <f t="shared" si="18"/>
        <v>24</v>
      </c>
      <c r="M33" s="7">
        <f t="shared" si="18"/>
        <v>4</v>
      </c>
      <c r="N33" s="7">
        <f t="shared" si="18"/>
        <v>6</v>
      </c>
      <c r="O33" s="5">
        <f t="shared" si="19"/>
        <v>1.1368421052631579</v>
      </c>
      <c r="P33" s="5">
        <f t="shared" si="20"/>
        <v>0.9473684210526315</v>
      </c>
      <c r="Q33" s="1">
        <v>1</v>
      </c>
      <c r="R33" s="1">
        <v>0</v>
      </c>
      <c r="S33" s="34">
        <v>31.666666666666668</v>
      </c>
      <c r="T33" s="1">
        <v>24</v>
      </c>
      <c r="U33" s="1">
        <v>4</v>
      </c>
      <c r="V33" s="1">
        <v>6</v>
      </c>
      <c r="W33" s="5" t="e">
        <f t="shared" si="21"/>
        <v>#DIV/0!</v>
      </c>
      <c r="X33" s="5" t="e">
        <f t="shared" si="22"/>
        <v>#DIV/0!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ht="15">
      <c r="A34" s="40">
        <v>25</v>
      </c>
      <c r="B34" s="41">
        <v>3</v>
      </c>
      <c r="C34" s="40" t="s">
        <v>52</v>
      </c>
      <c r="D34" s="40">
        <v>4</v>
      </c>
      <c r="E34" s="40"/>
      <c r="F34" s="39" t="s">
        <v>345</v>
      </c>
      <c r="G34" s="12">
        <f t="shared" si="16"/>
        <v>3.2669039145907472</v>
      </c>
      <c r="H34" s="12">
        <f t="shared" si="17"/>
        <v>1.206405693950178</v>
      </c>
      <c r="I34" s="7">
        <f t="shared" si="18"/>
        <v>8</v>
      </c>
      <c r="J34" s="7">
        <f t="shared" si="18"/>
        <v>0</v>
      </c>
      <c r="K34" s="13">
        <f t="shared" si="18"/>
        <v>93.66666666666667</v>
      </c>
      <c r="L34" s="7">
        <f t="shared" si="18"/>
        <v>89</v>
      </c>
      <c r="M34" s="7">
        <f t="shared" si="18"/>
        <v>34</v>
      </c>
      <c r="N34" s="7">
        <f t="shared" si="18"/>
        <v>24</v>
      </c>
      <c r="O34" s="5">
        <f t="shared" si="19"/>
        <v>3.2669039145907472</v>
      </c>
      <c r="P34" s="5">
        <f t="shared" si="20"/>
        <v>1.206405693950178</v>
      </c>
      <c r="Q34" s="1">
        <v>8</v>
      </c>
      <c r="R34" s="1">
        <v>0</v>
      </c>
      <c r="S34" s="34">
        <v>93.66666666666667</v>
      </c>
      <c r="T34" s="1">
        <v>89</v>
      </c>
      <c r="U34" s="1">
        <v>34</v>
      </c>
      <c r="V34" s="1">
        <v>24</v>
      </c>
      <c r="W34" s="5" t="e">
        <f t="shared" si="21"/>
        <v>#DIV/0!</v>
      </c>
      <c r="X34" s="5" t="e">
        <f t="shared" si="22"/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ht="15">
      <c r="A35" s="40" t="s">
        <v>365</v>
      </c>
      <c r="B35" s="41">
        <v>3</v>
      </c>
      <c r="C35" s="40" t="s">
        <v>42</v>
      </c>
      <c r="D35" s="40">
        <v>5</v>
      </c>
      <c r="F35" s="39" t="s">
        <v>357</v>
      </c>
      <c r="G35" s="12">
        <f t="shared" si="16"/>
        <v>9.391304347826086</v>
      </c>
      <c r="H35" s="12">
        <f t="shared" si="17"/>
        <v>1.565217391304348</v>
      </c>
      <c r="I35" s="7">
        <f t="shared" si="18"/>
        <v>0</v>
      </c>
      <c r="J35" s="7">
        <f t="shared" si="18"/>
        <v>0</v>
      </c>
      <c r="K35" s="13">
        <f t="shared" si="18"/>
        <v>7.666666666666666</v>
      </c>
      <c r="L35" s="7">
        <f t="shared" si="18"/>
        <v>6</v>
      </c>
      <c r="M35" s="7">
        <f t="shared" si="18"/>
        <v>8</v>
      </c>
      <c r="N35" s="7">
        <f t="shared" si="18"/>
        <v>6</v>
      </c>
      <c r="O35" s="5">
        <f t="shared" si="19"/>
        <v>7.714285714285715</v>
      </c>
      <c r="P35" s="5">
        <f t="shared" si="20"/>
        <v>1.6285714285714286</v>
      </c>
      <c r="Q35" s="1">
        <v>0</v>
      </c>
      <c r="R35" s="1">
        <v>1</v>
      </c>
      <c r="S35" s="34">
        <v>11.666666666666666</v>
      </c>
      <c r="T35" s="1">
        <v>11</v>
      </c>
      <c r="U35" s="1">
        <v>10</v>
      </c>
      <c r="V35" s="1">
        <v>8</v>
      </c>
      <c r="W35" s="5">
        <f t="shared" si="21"/>
        <v>4.5</v>
      </c>
      <c r="X35" s="5">
        <f t="shared" si="22"/>
        <v>1.75</v>
      </c>
      <c r="Y35" s="1">
        <v>0</v>
      </c>
      <c r="Z35" s="1">
        <v>1</v>
      </c>
      <c r="AA35" s="1">
        <v>4</v>
      </c>
      <c r="AB35" s="1">
        <v>5</v>
      </c>
      <c r="AC35" s="1">
        <v>2</v>
      </c>
      <c r="AD35" s="1">
        <v>2</v>
      </c>
    </row>
    <row r="36" spans="1:30" ht="15">
      <c r="A36" s="40">
        <v>11</v>
      </c>
      <c r="B36" s="41">
        <v>3</v>
      </c>
      <c r="C36" s="40" t="s">
        <v>64</v>
      </c>
      <c r="D36" s="40">
        <v>6</v>
      </c>
      <c r="E36" s="40"/>
      <c r="F36" s="39" t="s">
        <v>347</v>
      </c>
      <c r="G36" s="12">
        <f t="shared" si="16"/>
        <v>5.210526315789474</v>
      </c>
      <c r="H36" s="12">
        <f t="shared" si="17"/>
        <v>1.381578947368421</v>
      </c>
      <c r="I36" s="7">
        <f t="shared" si="18"/>
        <v>7</v>
      </c>
      <c r="J36" s="7">
        <f t="shared" si="18"/>
        <v>0</v>
      </c>
      <c r="K36" s="13">
        <f t="shared" si="18"/>
        <v>76</v>
      </c>
      <c r="L36" s="7">
        <f t="shared" si="18"/>
        <v>82</v>
      </c>
      <c r="M36" s="7">
        <f t="shared" si="18"/>
        <v>44</v>
      </c>
      <c r="N36" s="7">
        <f t="shared" si="18"/>
        <v>23</v>
      </c>
      <c r="O36" s="5">
        <f t="shared" si="19"/>
        <v>5.210526315789474</v>
      </c>
      <c r="P36" s="5">
        <f t="shared" si="20"/>
        <v>1.381578947368421</v>
      </c>
      <c r="Q36" s="1">
        <v>7</v>
      </c>
      <c r="R36" s="1">
        <v>0</v>
      </c>
      <c r="S36" s="34">
        <v>76</v>
      </c>
      <c r="T36" s="1">
        <v>82</v>
      </c>
      <c r="U36" s="1">
        <v>44</v>
      </c>
      <c r="V36" s="1">
        <v>23</v>
      </c>
      <c r="W36" s="5" t="e">
        <f t="shared" si="21"/>
        <v>#DIV/0!</v>
      </c>
      <c r="X36" s="5" t="e">
        <f t="shared" si="22"/>
        <v>#DIV/0!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</row>
    <row r="37" spans="1:30" ht="15">
      <c r="A37" s="40" t="s">
        <v>365</v>
      </c>
      <c r="B37" s="41">
        <v>2</v>
      </c>
      <c r="C37" s="40" t="s">
        <v>51</v>
      </c>
      <c r="D37" s="40">
        <v>7</v>
      </c>
      <c r="F37" s="39" t="s">
        <v>352</v>
      </c>
      <c r="G37" s="12">
        <f t="shared" si="16"/>
        <v>3.6947368421052635</v>
      </c>
      <c r="H37" s="12">
        <f t="shared" si="17"/>
        <v>1.3578947368421053</v>
      </c>
      <c r="I37" s="7">
        <f t="shared" si="18"/>
        <v>0</v>
      </c>
      <c r="J37" s="7">
        <f t="shared" si="18"/>
        <v>0</v>
      </c>
      <c r="K37" s="13">
        <f t="shared" si="18"/>
        <v>31.666666666666664</v>
      </c>
      <c r="L37" s="7">
        <f t="shared" si="18"/>
        <v>37</v>
      </c>
      <c r="M37" s="7">
        <f t="shared" si="18"/>
        <v>13</v>
      </c>
      <c r="N37" s="7">
        <f t="shared" si="18"/>
        <v>6</v>
      </c>
      <c r="O37" s="5">
        <f t="shared" si="19"/>
        <v>3.110599078341014</v>
      </c>
      <c r="P37" s="5">
        <f t="shared" si="20"/>
        <v>1.3410138248847927</v>
      </c>
      <c r="Q37" s="1">
        <v>3</v>
      </c>
      <c r="R37" s="1">
        <v>0</v>
      </c>
      <c r="S37" s="34">
        <v>72.33333333333333</v>
      </c>
      <c r="T37" s="1">
        <v>79</v>
      </c>
      <c r="U37" s="1">
        <v>25</v>
      </c>
      <c r="V37" s="1">
        <v>18</v>
      </c>
      <c r="W37" s="5">
        <f t="shared" si="21"/>
        <v>2.6557377049180326</v>
      </c>
      <c r="X37" s="5">
        <f t="shared" si="22"/>
        <v>1.3278688524590165</v>
      </c>
      <c r="Y37" s="1">
        <v>3</v>
      </c>
      <c r="Z37" s="1">
        <v>0</v>
      </c>
      <c r="AA37" s="34">
        <v>40.666666666666664</v>
      </c>
      <c r="AB37" s="1">
        <v>42</v>
      </c>
      <c r="AC37" s="1">
        <v>12</v>
      </c>
      <c r="AD37" s="1">
        <v>12</v>
      </c>
    </row>
    <row r="38" spans="1:30" ht="15">
      <c r="A38" s="40">
        <v>3</v>
      </c>
      <c r="B38" s="41">
        <v>3</v>
      </c>
      <c r="C38" s="40" t="s">
        <v>42</v>
      </c>
      <c r="D38" s="40">
        <v>8</v>
      </c>
      <c r="E38" s="40"/>
      <c r="F38" s="39" t="s">
        <v>349</v>
      </c>
      <c r="G38" s="12">
        <f t="shared" si="16"/>
        <v>3.8571428571428568</v>
      </c>
      <c r="H38" s="12">
        <f t="shared" si="17"/>
        <v>0.9714285714285714</v>
      </c>
      <c r="I38" s="7">
        <f t="shared" si="18"/>
        <v>3</v>
      </c>
      <c r="J38" s="7">
        <f t="shared" si="18"/>
        <v>1</v>
      </c>
      <c r="K38" s="13">
        <f t="shared" si="18"/>
        <v>35</v>
      </c>
      <c r="L38" s="7">
        <f t="shared" si="18"/>
        <v>32</v>
      </c>
      <c r="M38" s="7">
        <f t="shared" si="18"/>
        <v>15</v>
      </c>
      <c r="N38" s="7">
        <f t="shared" si="18"/>
        <v>2</v>
      </c>
      <c r="O38" s="5">
        <f t="shared" si="19"/>
        <v>3.8571428571428568</v>
      </c>
      <c r="P38" s="5">
        <f t="shared" si="20"/>
        <v>0.9714285714285714</v>
      </c>
      <c r="Q38" s="1">
        <v>3</v>
      </c>
      <c r="R38" s="1">
        <v>1</v>
      </c>
      <c r="S38" s="34">
        <v>35</v>
      </c>
      <c r="T38" s="1">
        <v>32</v>
      </c>
      <c r="U38" s="1">
        <v>15</v>
      </c>
      <c r="V38" s="1">
        <v>2</v>
      </c>
      <c r="W38" s="5" t="e">
        <f t="shared" si="21"/>
        <v>#DIV/0!</v>
      </c>
      <c r="X38" s="5" t="e">
        <f t="shared" si="22"/>
        <v>#DIV/0!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ht="15">
      <c r="A39" s="40">
        <v>12</v>
      </c>
      <c r="B39" s="41">
        <v>3</v>
      </c>
      <c r="C39" s="40" t="s">
        <v>39</v>
      </c>
      <c r="D39" s="40">
        <v>9</v>
      </c>
      <c r="E39" s="40"/>
      <c r="F39" s="39" t="s">
        <v>348</v>
      </c>
      <c r="G39" s="12">
        <f>M39/K39*9</f>
        <v>4.499999999999997</v>
      </c>
      <c r="H39" s="12">
        <f>(L39+N39)/K39</f>
        <v>1.499999999999999</v>
      </c>
      <c r="I39" s="7">
        <f aca="true" t="shared" si="23" ref="I39:N43">Q39-Y39</f>
        <v>1</v>
      </c>
      <c r="J39" s="7">
        <f t="shared" si="23"/>
        <v>0</v>
      </c>
      <c r="K39" s="13">
        <f t="shared" si="23"/>
        <v>10.000000000000007</v>
      </c>
      <c r="L39" s="7">
        <f t="shared" si="23"/>
        <v>14</v>
      </c>
      <c r="M39" s="7">
        <f t="shared" si="23"/>
        <v>5</v>
      </c>
      <c r="N39" s="7">
        <f t="shared" si="23"/>
        <v>1</v>
      </c>
      <c r="O39" s="5">
        <f>U39/S39*9</f>
        <v>4.909090909090908</v>
      </c>
      <c r="P39" s="5">
        <f>(T39+V39)/S39</f>
        <v>1.5789473684210524</v>
      </c>
      <c r="Q39" s="1">
        <v>4</v>
      </c>
      <c r="R39" s="1">
        <v>0</v>
      </c>
      <c r="S39" s="34">
        <v>69.66666666666667</v>
      </c>
      <c r="T39" s="1">
        <v>92</v>
      </c>
      <c r="U39" s="1">
        <v>38</v>
      </c>
      <c r="V39" s="1">
        <v>18</v>
      </c>
      <c r="W39" s="5">
        <f>AC39/AA39*9</f>
        <v>4.977653631284916</v>
      </c>
      <c r="X39" s="5">
        <f>(AB39+AD39)/AA39</f>
        <v>1.5921787709497208</v>
      </c>
      <c r="Y39" s="1">
        <v>3</v>
      </c>
      <c r="Z39" s="1">
        <v>0</v>
      </c>
      <c r="AA39" s="34">
        <v>59.666666666666664</v>
      </c>
      <c r="AB39" s="1">
        <v>78</v>
      </c>
      <c r="AC39" s="1">
        <v>33</v>
      </c>
      <c r="AD39" s="1">
        <v>17</v>
      </c>
    </row>
    <row r="40" spans="1:30" s="48" customFormat="1" ht="15">
      <c r="A40" s="42">
        <v>13</v>
      </c>
      <c r="B40" s="43">
        <v>3</v>
      </c>
      <c r="C40" s="42" t="s">
        <v>64</v>
      </c>
      <c r="D40" s="42" t="s">
        <v>45</v>
      </c>
      <c r="E40" s="42"/>
      <c r="F40" s="44" t="s">
        <v>350</v>
      </c>
      <c r="G40" s="45">
        <f>M40/K40*9</f>
        <v>4.526946107784431</v>
      </c>
      <c r="H40" s="45">
        <f>(L40+N40)/K40</f>
        <v>1.473053892215569</v>
      </c>
      <c r="I40" s="42">
        <f aca="true" t="shared" si="24" ref="I40:N41">Q40-Y40</f>
        <v>4</v>
      </c>
      <c r="J40" s="42">
        <f t="shared" si="24"/>
        <v>0</v>
      </c>
      <c r="K40" s="46">
        <f t="shared" si="24"/>
        <v>55.666666666666664</v>
      </c>
      <c r="L40" s="42">
        <f t="shared" si="24"/>
        <v>68</v>
      </c>
      <c r="M40" s="42">
        <f t="shared" si="24"/>
        <v>28</v>
      </c>
      <c r="N40" s="42">
        <f t="shared" si="24"/>
        <v>14</v>
      </c>
      <c r="O40" s="47">
        <f>U40/S40*9</f>
        <v>4.526946107784431</v>
      </c>
      <c r="P40" s="47">
        <f>(T40+V40)/S40</f>
        <v>1.473053892215569</v>
      </c>
      <c r="Q40" s="48">
        <v>4</v>
      </c>
      <c r="R40" s="48">
        <v>0</v>
      </c>
      <c r="S40" s="49">
        <v>55.666666666666664</v>
      </c>
      <c r="T40" s="48">
        <v>68</v>
      </c>
      <c r="U40" s="48">
        <v>28</v>
      </c>
      <c r="V40" s="48">
        <v>14</v>
      </c>
      <c r="W40" s="47" t="e">
        <f>AC40/AA40*9</f>
        <v>#DIV/0!</v>
      </c>
      <c r="X40" s="47" t="e">
        <f>(AB40+AD40)/AA40</f>
        <v>#DIV/0!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</row>
    <row r="41" spans="1:30" s="48" customFormat="1" ht="15">
      <c r="A41" s="42" t="s">
        <v>365</v>
      </c>
      <c r="B41" s="43">
        <v>3</v>
      </c>
      <c r="C41" s="42" t="s">
        <v>64</v>
      </c>
      <c r="D41" s="42" t="s">
        <v>45</v>
      </c>
      <c r="F41" s="44" t="s">
        <v>361</v>
      </c>
      <c r="G41" s="45">
        <f>M41/K41*9</f>
        <v>0</v>
      </c>
      <c r="H41" s="45">
        <f>(L41+N41)/K41</f>
        <v>0.5</v>
      </c>
      <c r="I41" s="42">
        <f t="shared" si="24"/>
        <v>0</v>
      </c>
      <c r="J41" s="42">
        <f t="shared" si="24"/>
        <v>0</v>
      </c>
      <c r="K41" s="46">
        <f t="shared" si="24"/>
        <v>6</v>
      </c>
      <c r="L41" s="42">
        <f t="shared" si="24"/>
        <v>2</v>
      </c>
      <c r="M41" s="42">
        <f t="shared" si="24"/>
        <v>0</v>
      </c>
      <c r="N41" s="42">
        <f t="shared" si="24"/>
        <v>1</v>
      </c>
      <c r="O41" s="47">
        <f>U41/S41*9</f>
        <v>4.875</v>
      </c>
      <c r="P41" s="47">
        <f>(T41+V41)/S41</f>
        <v>1.375</v>
      </c>
      <c r="Q41" s="48">
        <v>1</v>
      </c>
      <c r="R41" s="48">
        <v>0</v>
      </c>
      <c r="S41" s="49">
        <v>24</v>
      </c>
      <c r="T41" s="48">
        <v>22</v>
      </c>
      <c r="U41" s="48">
        <v>13</v>
      </c>
      <c r="V41" s="48">
        <v>11</v>
      </c>
      <c r="W41" s="47">
        <f>AC41/AA41*9</f>
        <v>6.5</v>
      </c>
      <c r="X41" s="47">
        <f>(AB41+AD41)/AA41</f>
        <v>1.6666666666666667</v>
      </c>
      <c r="Y41" s="48">
        <v>1</v>
      </c>
      <c r="Z41" s="48">
        <v>0</v>
      </c>
      <c r="AA41" s="48">
        <v>18</v>
      </c>
      <c r="AB41" s="48">
        <v>20</v>
      </c>
      <c r="AC41" s="48">
        <v>13</v>
      </c>
      <c r="AD41" s="48">
        <v>10</v>
      </c>
    </row>
    <row r="42" spans="1:30" s="48" customFormat="1" ht="15">
      <c r="A42" s="42">
        <v>12</v>
      </c>
      <c r="B42" s="43">
        <v>3</v>
      </c>
      <c r="C42" s="42" t="s">
        <v>39</v>
      </c>
      <c r="D42" s="42" t="s">
        <v>45</v>
      </c>
      <c r="E42" s="42"/>
      <c r="F42" s="44" t="s">
        <v>348</v>
      </c>
      <c r="G42" s="45">
        <f>M42/K42*9</f>
        <v>5.672268907563026</v>
      </c>
      <c r="H42" s="45">
        <f>(L42+N42)/K42</f>
        <v>1.6890756302521008</v>
      </c>
      <c r="I42" s="42">
        <f t="shared" si="23"/>
        <v>2</v>
      </c>
      <c r="J42" s="42">
        <f t="shared" si="23"/>
        <v>0</v>
      </c>
      <c r="K42" s="46">
        <f t="shared" si="23"/>
        <v>39.666666666666664</v>
      </c>
      <c r="L42" s="42">
        <f t="shared" si="23"/>
        <v>54</v>
      </c>
      <c r="M42" s="42">
        <f t="shared" si="23"/>
        <v>25</v>
      </c>
      <c r="N42" s="42">
        <f t="shared" si="23"/>
        <v>13</v>
      </c>
      <c r="O42" s="47">
        <f>U42/S42*9</f>
        <v>5.672268907563026</v>
      </c>
      <c r="P42" s="47">
        <f>(T42+V42)/S42</f>
        <v>1.6890756302521008</v>
      </c>
      <c r="Q42" s="48">
        <v>2</v>
      </c>
      <c r="R42" s="48">
        <v>0</v>
      </c>
      <c r="S42" s="49">
        <v>39.666666666666664</v>
      </c>
      <c r="T42" s="48">
        <v>54</v>
      </c>
      <c r="U42" s="48">
        <v>25</v>
      </c>
      <c r="V42" s="48">
        <v>13</v>
      </c>
      <c r="W42" s="47" t="e">
        <f>AC42/AA42*9</f>
        <v>#DIV/0!</v>
      </c>
      <c r="X42" s="47" t="e">
        <f>(AB42+AD42)/AA42</f>
        <v>#DIV/0!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</row>
    <row r="43" spans="1:30" s="48" customFormat="1" ht="15.75" thickBot="1">
      <c r="A43" s="42">
        <v>10</v>
      </c>
      <c r="B43" s="43">
        <v>3</v>
      </c>
      <c r="C43" s="42" t="s">
        <v>40</v>
      </c>
      <c r="D43" s="42" t="s">
        <v>45</v>
      </c>
      <c r="E43" s="42"/>
      <c r="F43" s="44" t="s">
        <v>346</v>
      </c>
      <c r="G43" s="45">
        <f>M43/K43*9</f>
        <v>8.678571428571427</v>
      </c>
      <c r="H43" s="45">
        <f>(L43+N43)/K43</f>
        <v>1.9285714285714284</v>
      </c>
      <c r="I43" s="42">
        <f t="shared" si="23"/>
        <v>1</v>
      </c>
      <c r="J43" s="42">
        <f t="shared" si="23"/>
        <v>0</v>
      </c>
      <c r="K43" s="46">
        <f t="shared" si="23"/>
        <v>9.333333333333334</v>
      </c>
      <c r="L43" s="42">
        <f t="shared" si="23"/>
        <v>10</v>
      </c>
      <c r="M43" s="42">
        <f t="shared" si="23"/>
        <v>9</v>
      </c>
      <c r="N43" s="42">
        <f t="shared" si="23"/>
        <v>8</v>
      </c>
      <c r="O43" s="47">
        <f>U43/S43*9</f>
        <v>8.678571428571427</v>
      </c>
      <c r="P43" s="47">
        <f>(T43+V43)/S43</f>
        <v>1.9285714285714284</v>
      </c>
      <c r="Q43" s="48">
        <v>1</v>
      </c>
      <c r="R43" s="48">
        <v>0</v>
      </c>
      <c r="S43" s="49">
        <v>9.333333333333334</v>
      </c>
      <c r="T43" s="48">
        <v>10</v>
      </c>
      <c r="U43" s="48">
        <v>9</v>
      </c>
      <c r="V43" s="48">
        <v>8</v>
      </c>
      <c r="W43" s="47" t="e">
        <f>AC43/AA43*9</f>
        <v>#DIV/0!</v>
      </c>
      <c r="X43" s="47" t="e">
        <f>(AB43+AD43)/AA43</f>
        <v>#DIV/0!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14" ht="15.75" thickBot="1">
      <c r="A44" s="7">
        <f>SUM(A31:A43)</f>
        <v>107</v>
      </c>
      <c r="B44" s="7"/>
      <c r="C44" s="7"/>
      <c r="D44" s="7"/>
      <c r="E44" s="7"/>
      <c r="F44" s="10"/>
      <c r="G44" s="17">
        <f t="shared" si="16"/>
        <v>4.234559333795975</v>
      </c>
      <c r="H44" s="18">
        <f t="shared" si="17"/>
        <v>1.3261623872310895</v>
      </c>
      <c r="I44" s="15">
        <f aca="true" t="shared" si="25" ref="I44:N44">SUM(I31:I43)</f>
        <v>30</v>
      </c>
      <c r="J44" s="15">
        <f t="shared" si="25"/>
        <v>15</v>
      </c>
      <c r="K44" s="19">
        <f t="shared" si="25"/>
        <v>480.33333333333337</v>
      </c>
      <c r="L44" s="15">
        <f t="shared" si="25"/>
        <v>504</v>
      </c>
      <c r="M44" s="15">
        <f t="shared" si="25"/>
        <v>226</v>
      </c>
      <c r="N44" s="16">
        <f t="shared" si="25"/>
        <v>133</v>
      </c>
    </row>
    <row r="45" spans="1:14" ht="15">
      <c r="A45" s="7">
        <f>A28+A44</f>
        <v>333</v>
      </c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</row>
    <row r="46" spans="1:14" ht="15">
      <c r="A46" s="7"/>
      <c r="B46" s="7"/>
      <c r="C46" s="7"/>
      <c r="D46" s="7"/>
      <c r="E46" s="7"/>
      <c r="F46" s="9" t="s">
        <v>28</v>
      </c>
      <c r="G46" s="7"/>
      <c r="H46" s="7"/>
      <c r="I46" s="7"/>
      <c r="J46" s="7"/>
      <c r="K46" s="7"/>
      <c r="L46" s="7"/>
      <c r="M46" s="7"/>
      <c r="N46" s="7"/>
    </row>
    <row r="47" spans="1:14" ht="15">
      <c r="A47" s="40">
        <v>15</v>
      </c>
      <c r="B47" s="41">
        <v>2</v>
      </c>
      <c r="C47" s="40" t="s">
        <v>58</v>
      </c>
      <c r="D47" s="40" t="s">
        <v>17</v>
      </c>
      <c r="E47" s="40"/>
      <c r="F47" s="39" t="s">
        <v>331</v>
      </c>
      <c r="G47" s="7"/>
      <c r="H47" s="7"/>
      <c r="I47" s="7"/>
      <c r="J47" s="7"/>
      <c r="K47" s="7"/>
      <c r="L47" s="7"/>
      <c r="M47" s="7"/>
      <c r="N47" s="7"/>
    </row>
    <row r="48" spans="1:14" ht="15">
      <c r="A48" s="40">
        <v>22</v>
      </c>
      <c r="B48" s="41">
        <v>3</v>
      </c>
      <c r="C48" s="40" t="s">
        <v>52</v>
      </c>
      <c r="D48" s="40" t="s">
        <v>19</v>
      </c>
      <c r="E48" s="40"/>
      <c r="F48" s="39" t="s">
        <v>337</v>
      </c>
      <c r="G48" s="7"/>
      <c r="H48" s="7"/>
      <c r="I48" s="7"/>
      <c r="J48" s="7"/>
      <c r="K48" s="7"/>
      <c r="L48" s="7"/>
      <c r="M48" s="7"/>
      <c r="N48" s="7"/>
    </row>
    <row r="49" spans="1:14" ht="15">
      <c r="A49" s="7"/>
      <c r="B49" s="3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</row>
    <row r="50" spans="1:14" ht="15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</row>
    <row r="51" spans="1:14" ht="15">
      <c r="A51" s="8" t="s">
        <v>0</v>
      </c>
      <c r="B51" s="8" t="s">
        <v>30</v>
      </c>
      <c r="C51" s="8" t="s">
        <v>38</v>
      </c>
      <c r="D51" s="8" t="s">
        <v>1</v>
      </c>
      <c r="E51" s="7"/>
      <c r="F51" s="9" t="s">
        <v>29</v>
      </c>
      <c r="G51" s="7"/>
      <c r="H51" s="7"/>
      <c r="I51" s="7"/>
      <c r="J51" s="7"/>
      <c r="K51" s="7"/>
      <c r="L51" s="7"/>
      <c r="M51" s="7"/>
      <c r="N51" s="7"/>
    </row>
    <row r="52" spans="1:14" ht="15">
      <c r="A52" s="40" t="s">
        <v>45</v>
      </c>
      <c r="B52" s="41">
        <v>2</v>
      </c>
      <c r="C52" s="40" t="s">
        <v>43</v>
      </c>
      <c r="D52" s="40" t="s">
        <v>19</v>
      </c>
      <c r="F52" s="39" t="s">
        <v>351</v>
      </c>
      <c r="G52" s="7">
        <v>1</v>
      </c>
      <c r="H52" s="7"/>
      <c r="I52" s="7"/>
      <c r="J52" s="7"/>
      <c r="K52" s="7"/>
      <c r="L52" s="7"/>
      <c r="M52" s="7"/>
      <c r="N52" s="7"/>
    </row>
    <row r="53" spans="2:14" ht="15">
      <c r="B53" s="41">
        <v>2</v>
      </c>
      <c r="C53" s="40" t="s">
        <v>52</v>
      </c>
      <c r="D53" s="40" t="s">
        <v>19</v>
      </c>
      <c r="F53" s="39" t="s">
        <v>353</v>
      </c>
      <c r="G53" s="7">
        <v>2</v>
      </c>
      <c r="H53" s="40"/>
      <c r="I53" s="40"/>
      <c r="J53" s="41"/>
      <c r="K53" s="40"/>
      <c r="L53" s="40"/>
      <c r="M53" s="40"/>
      <c r="N53" s="39"/>
    </row>
    <row r="54" spans="1:14" ht="15">
      <c r="A54" s="40"/>
      <c r="B54" s="41">
        <v>3</v>
      </c>
      <c r="C54" s="40" t="s">
        <v>42</v>
      </c>
      <c r="D54" s="40" t="s">
        <v>45</v>
      </c>
      <c r="E54" s="40"/>
      <c r="F54" s="39" t="s">
        <v>322</v>
      </c>
      <c r="G54" s="7">
        <v>3</v>
      </c>
      <c r="H54" s="7"/>
      <c r="I54" s="40"/>
      <c r="J54" s="41"/>
      <c r="K54" s="40"/>
      <c r="L54" s="40"/>
      <c r="M54" s="40"/>
      <c r="N54" s="39"/>
    </row>
    <row r="55" spans="1:14" ht="15">
      <c r="A55" s="40"/>
      <c r="B55" s="41">
        <v>3</v>
      </c>
      <c r="C55" s="40" t="s">
        <v>52</v>
      </c>
      <c r="D55" s="40" t="s">
        <v>16</v>
      </c>
      <c r="F55" s="39" t="s">
        <v>355</v>
      </c>
      <c r="G55" s="7">
        <v>4</v>
      </c>
      <c r="H55" s="7"/>
      <c r="I55" s="40"/>
      <c r="J55" s="41"/>
      <c r="K55" s="40"/>
      <c r="L55" s="40"/>
      <c r="M55" s="40"/>
      <c r="N55" s="39"/>
    </row>
    <row r="56" spans="1:14" ht="15">
      <c r="A56" s="40" t="s">
        <v>365</v>
      </c>
      <c r="B56" s="41">
        <v>3</v>
      </c>
      <c r="C56" s="40" t="s">
        <v>40</v>
      </c>
      <c r="D56" s="40" t="s">
        <v>19</v>
      </c>
      <c r="E56" s="40"/>
      <c r="F56" s="39" t="s">
        <v>356</v>
      </c>
      <c r="G56" s="7">
        <v>5</v>
      </c>
      <c r="H56" s="40"/>
      <c r="I56" s="41"/>
      <c r="J56" s="40"/>
      <c r="K56" s="40"/>
      <c r="L56" s="40"/>
      <c r="M56" s="39"/>
      <c r="N56" s="39"/>
    </row>
    <row r="57" spans="1:14" ht="15">
      <c r="A57" s="40" t="s">
        <v>365</v>
      </c>
      <c r="B57" s="41">
        <v>3</v>
      </c>
      <c r="C57" s="40" t="s">
        <v>64</v>
      </c>
      <c r="D57" s="40" t="s">
        <v>45</v>
      </c>
      <c r="F57" s="39" t="s">
        <v>361</v>
      </c>
      <c r="G57" s="7">
        <v>6</v>
      </c>
      <c r="H57" s="7"/>
      <c r="I57" s="40"/>
      <c r="J57" s="41"/>
      <c r="K57" s="40"/>
      <c r="L57" s="40"/>
      <c r="M57" s="40"/>
      <c r="N57" s="39"/>
    </row>
    <row r="58" spans="1:15" ht="15">
      <c r="A58" s="40" t="s">
        <v>364</v>
      </c>
      <c r="B58" s="41">
        <v>3</v>
      </c>
      <c r="C58" s="40" t="s">
        <v>39</v>
      </c>
      <c r="D58" s="40" t="s">
        <v>14</v>
      </c>
      <c r="E58" s="40"/>
      <c r="F58" s="39" t="s">
        <v>330</v>
      </c>
      <c r="G58" s="7">
        <v>7</v>
      </c>
      <c r="H58" s="7"/>
      <c r="I58" s="40"/>
      <c r="J58" s="41"/>
      <c r="K58" s="40"/>
      <c r="L58" s="40"/>
      <c r="M58" s="40"/>
      <c r="N58" s="39"/>
      <c r="O58" s="39"/>
    </row>
    <row r="59" spans="1:8" ht="15">
      <c r="A59" s="40"/>
      <c r="B59" s="41">
        <v>3</v>
      </c>
      <c r="C59" s="40" t="s">
        <v>39</v>
      </c>
      <c r="D59" s="40" t="s">
        <v>45</v>
      </c>
      <c r="F59" s="39" t="s">
        <v>359</v>
      </c>
      <c r="G59" s="7">
        <v>8</v>
      </c>
      <c r="H59" s="7"/>
    </row>
    <row r="60" spans="1:7" ht="15">
      <c r="A60" s="40"/>
      <c r="B60" s="41">
        <v>3</v>
      </c>
      <c r="C60" s="40" t="s">
        <v>51</v>
      </c>
      <c r="D60" s="40" t="s">
        <v>19</v>
      </c>
      <c r="F60" s="39" t="s">
        <v>360</v>
      </c>
      <c r="G60" s="7">
        <v>9</v>
      </c>
    </row>
    <row r="61" spans="1:7" ht="15">
      <c r="A61" s="40">
        <v>10</v>
      </c>
      <c r="B61" s="41">
        <v>3</v>
      </c>
      <c r="C61" s="40" t="s">
        <v>40</v>
      </c>
      <c r="D61" s="40">
        <v>5</v>
      </c>
      <c r="E61" s="40"/>
      <c r="F61" s="39" t="s">
        <v>346</v>
      </c>
      <c r="G61" s="7">
        <v>10</v>
      </c>
    </row>
    <row r="62" spans="1:7" ht="15">
      <c r="A62" s="40"/>
      <c r="B62" s="41">
        <v>3</v>
      </c>
      <c r="C62" s="40" t="s">
        <v>43</v>
      </c>
      <c r="D62" s="40" t="s">
        <v>45</v>
      </c>
      <c r="F62" s="39" t="s">
        <v>362</v>
      </c>
      <c r="G62" s="7">
        <v>11</v>
      </c>
    </row>
    <row r="63" spans="1:14" ht="15">
      <c r="A63" s="40"/>
      <c r="B63" s="41">
        <v>3</v>
      </c>
      <c r="C63" s="40" t="s">
        <v>64</v>
      </c>
      <c r="D63" s="40" t="s">
        <v>14</v>
      </c>
      <c r="F63" s="39" t="s">
        <v>363</v>
      </c>
      <c r="G63" s="7">
        <v>12</v>
      </c>
      <c r="I63" s="40"/>
      <c r="J63" s="41"/>
      <c r="K63" s="40"/>
      <c r="L63" s="40"/>
      <c r="M63" s="40"/>
      <c r="N63" s="39"/>
    </row>
    <row r="64" spans="1:7" ht="15">
      <c r="A64" s="40"/>
      <c r="B64" s="41">
        <v>3</v>
      </c>
      <c r="C64" s="40" t="s">
        <v>41</v>
      </c>
      <c r="D64" s="40" t="s">
        <v>371</v>
      </c>
      <c r="F64" s="39" t="s">
        <v>379</v>
      </c>
      <c r="G64" s="7">
        <v>13</v>
      </c>
    </row>
    <row r="65" spans="1:7" ht="15">
      <c r="A65" s="40"/>
      <c r="B65" s="41">
        <v>3</v>
      </c>
      <c r="C65" s="40" t="s">
        <v>52</v>
      </c>
      <c r="D65" s="40" t="s">
        <v>45</v>
      </c>
      <c r="F65" s="39" t="s">
        <v>372</v>
      </c>
      <c r="G65" s="7">
        <v>14</v>
      </c>
    </row>
    <row r="66" spans="1:7" ht="15">
      <c r="A66" s="40"/>
      <c r="B66" s="41"/>
      <c r="C66" s="40"/>
      <c r="D66" s="40"/>
      <c r="F66" s="39"/>
      <c r="G66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160156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62" t="s">
        <v>375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6" ht="18.75">
      <c r="A3" s="6">
        <v>8</v>
      </c>
      <c r="B3" s="21" t="s">
        <v>33</v>
      </c>
      <c r="C3" s="35">
        <f>Dave!G20</f>
        <v>0.2859251968503937</v>
      </c>
      <c r="D3" s="35"/>
      <c r="E3" s="21" t="s">
        <v>32</v>
      </c>
      <c r="F3" s="21">
        <f>Isaak!K18</f>
        <v>100</v>
      </c>
      <c r="G3" s="21"/>
      <c r="H3" s="21" t="s">
        <v>32</v>
      </c>
      <c r="I3" s="21">
        <f>Isaak!M18</f>
        <v>676</v>
      </c>
      <c r="J3" s="21"/>
      <c r="K3" s="21" t="s">
        <v>53</v>
      </c>
      <c r="L3" s="21">
        <f>Reuben!N24</f>
        <v>46</v>
      </c>
      <c r="M3" s="21"/>
      <c r="N3" s="25" t="s">
        <v>32</v>
      </c>
      <c r="O3" s="25">
        <f aca="true" t="shared" si="0" ref="O3:O10">36-MATCH(N3,B$3:B$10,0)-MATCH(N3,E$3:E$10,0)-MATCH(N3,H$3:H$10,0)-MATCH(N3,K$3:K$10,0)+P3</f>
        <v>25.5</v>
      </c>
      <c r="P3" s="6">
        <v>-0.5</v>
      </c>
    </row>
    <row r="4" spans="1:16" ht="18.75">
      <c r="A4" s="6">
        <v>7</v>
      </c>
      <c r="B4" s="21" t="s">
        <v>32</v>
      </c>
      <c r="C4" s="35">
        <f>Isaak!G18</f>
        <v>0.27924217462932455</v>
      </c>
      <c r="D4" s="35"/>
      <c r="E4" s="21" t="s">
        <v>33</v>
      </c>
      <c r="F4" s="21">
        <f>Dave!K20</f>
        <v>79</v>
      </c>
      <c r="G4" s="21"/>
      <c r="H4" s="21" t="s">
        <v>34</v>
      </c>
      <c r="I4" s="21">
        <f>Rob!M28</f>
        <v>633</v>
      </c>
      <c r="J4" s="21"/>
      <c r="K4" s="21" t="s">
        <v>57</v>
      </c>
      <c r="L4" s="21">
        <f>Aaron!N18</f>
        <v>42</v>
      </c>
      <c r="M4" s="21"/>
      <c r="N4" s="25" t="s">
        <v>33</v>
      </c>
      <c r="O4" s="25">
        <f t="shared" si="0"/>
        <v>22.5</v>
      </c>
      <c r="P4" s="6">
        <v>0.5</v>
      </c>
    </row>
    <row r="5" spans="1:16" ht="18.75">
      <c r="A5" s="6">
        <v>6</v>
      </c>
      <c r="B5" s="21" t="s">
        <v>68</v>
      </c>
      <c r="C5" s="35">
        <f>Matt!G18</f>
        <v>0.27578857630008524</v>
      </c>
      <c r="D5" s="35"/>
      <c r="E5" s="21" t="s">
        <v>68</v>
      </c>
      <c r="F5" s="21">
        <f>Matt!K18</f>
        <v>71</v>
      </c>
      <c r="G5" s="21"/>
      <c r="H5" s="21" t="s">
        <v>68</v>
      </c>
      <c r="I5" s="21">
        <f>Matt!M18</f>
        <v>613</v>
      </c>
      <c r="J5" s="21"/>
      <c r="K5" s="21" t="s">
        <v>34</v>
      </c>
      <c r="L5" s="21">
        <f>Rob!N28</f>
        <v>39</v>
      </c>
      <c r="M5" s="21"/>
      <c r="N5" s="25" t="s">
        <v>34</v>
      </c>
      <c r="O5" s="25">
        <f t="shared" si="0"/>
        <v>21.5</v>
      </c>
      <c r="P5" s="6">
        <v>-0.5</v>
      </c>
    </row>
    <row r="6" spans="1:16" ht="18.75">
      <c r="A6" s="6">
        <v>5</v>
      </c>
      <c r="B6" s="21" t="s">
        <v>34</v>
      </c>
      <c r="C6" s="35">
        <f>Rob!G28</f>
        <v>0.27210056772100566</v>
      </c>
      <c r="D6" s="35"/>
      <c r="E6" s="21" t="s">
        <v>57</v>
      </c>
      <c r="F6" s="21">
        <f>Aaron!K18</f>
        <v>69</v>
      </c>
      <c r="G6" s="21"/>
      <c r="H6" s="21" t="s">
        <v>53</v>
      </c>
      <c r="I6" s="21">
        <f>Reuben!M24</f>
        <v>602</v>
      </c>
      <c r="J6" s="21"/>
      <c r="K6" s="21" t="s">
        <v>31</v>
      </c>
      <c r="L6" s="21">
        <f>Owen!N22</f>
        <v>36</v>
      </c>
      <c r="M6" s="21"/>
      <c r="N6" s="25" t="s">
        <v>68</v>
      </c>
      <c r="O6" s="25">
        <f t="shared" si="0"/>
        <v>20.5</v>
      </c>
      <c r="P6" s="6">
        <v>0.5</v>
      </c>
    </row>
    <row r="7" spans="1:15" ht="18.75">
      <c r="A7" s="6">
        <v>4</v>
      </c>
      <c r="B7" s="21" t="s">
        <v>53</v>
      </c>
      <c r="C7" s="35">
        <f>Reuben!G24</f>
        <v>0.27112232030264816</v>
      </c>
      <c r="D7" s="35"/>
      <c r="E7" s="21" t="s">
        <v>34</v>
      </c>
      <c r="F7" s="21">
        <f>Rob!K28</f>
        <v>61</v>
      </c>
      <c r="G7" s="21"/>
      <c r="H7" s="21" t="s">
        <v>31</v>
      </c>
      <c r="I7" s="21">
        <f>Owen!M22</f>
        <v>561</v>
      </c>
      <c r="J7" s="21"/>
      <c r="K7" s="21" t="s">
        <v>33</v>
      </c>
      <c r="L7" s="21">
        <f>Dave!N20</f>
        <v>36</v>
      </c>
      <c r="M7" s="21"/>
      <c r="N7" s="25" t="s">
        <v>53</v>
      </c>
      <c r="O7" s="25">
        <f t="shared" si="0"/>
        <v>18</v>
      </c>
    </row>
    <row r="8" spans="1:15" ht="18.75">
      <c r="A8" s="6">
        <v>3</v>
      </c>
      <c r="B8" s="21" t="s">
        <v>35</v>
      </c>
      <c r="C8" s="35">
        <f>Eric!G18</f>
        <v>0.2673629242819843</v>
      </c>
      <c r="D8" s="35"/>
      <c r="E8" s="21" t="s">
        <v>31</v>
      </c>
      <c r="F8" s="21">
        <f>Owen!K22</f>
        <v>61</v>
      </c>
      <c r="G8" s="21"/>
      <c r="H8" s="21" t="s">
        <v>33</v>
      </c>
      <c r="I8" s="21">
        <f>Dave!M20</f>
        <v>557</v>
      </c>
      <c r="J8" s="21"/>
      <c r="K8" s="21" t="s">
        <v>32</v>
      </c>
      <c r="L8" s="21">
        <f>Isaak!N18</f>
        <v>26</v>
      </c>
      <c r="M8" s="21"/>
      <c r="N8" s="25" t="s">
        <v>57</v>
      </c>
      <c r="O8" s="25">
        <f t="shared" si="0"/>
        <v>16</v>
      </c>
    </row>
    <row r="9" spans="1:15" ht="18.75">
      <c r="A9" s="6">
        <v>2</v>
      </c>
      <c r="B9" s="21" t="s">
        <v>57</v>
      </c>
      <c r="C9" s="35">
        <f>Aaron!G18</f>
        <v>0.26657458563535913</v>
      </c>
      <c r="D9" s="35"/>
      <c r="E9" s="21" t="s">
        <v>35</v>
      </c>
      <c r="F9" s="21">
        <f>Eric!K18</f>
        <v>57</v>
      </c>
      <c r="G9" s="21"/>
      <c r="H9" s="21" t="s">
        <v>57</v>
      </c>
      <c r="I9" s="21">
        <f>Aaron!M18</f>
        <v>542</v>
      </c>
      <c r="J9" s="21"/>
      <c r="K9" s="21" t="s">
        <v>68</v>
      </c>
      <c r="L9" s="21">
        <f>Matt!N18</f>
        <v>26</v>
      </c>
      <c r="M9" s="21"/>
      <c r="N9" s="25" t="s">
        <v>31</v>
      </c>
      <c r="O9" s="25">
        <f t="shared" si="0"/>
        <v>13</v>
      </c>
    </row>
    <row r="10" spans="1:15" ht="18.75">
      <c r="A10" s="6">
        <v>1</v>
      </c>
      <c r="B10" s="21" t="s">
        <v>31</v>
      </c>
      <c r="C10" s="35">
        <f>Owen!G22</f>
        <v>0.2600513259195894</v>
      </c>
      <c r="D10" s="35"/>
      <c r="E10" s="21" t="s">
        <v>53</v>
      </c>
      <c r="F10" s="21">
        <f>Reuben!K24</f>
        <v>54</v>
      </c>
      <c r="G10" s="21"/>
      <c r="H10" s="21" t="s">
        <v>35</v>
      </c>
      <c r="I10" s="21">
        <f>Eric!M18</f>
        <v>483</v>
      </c>
      <c r="J10" s="21"/>
      <c r="K10" s="21" t="s">
        <v>35</v>
      </c>
      <c r="L10" s="21">
        <f>Eric!N18</f>
        <v>25</v>
      </c>
      <c r="M10" s="21"/>
      <c r="N10" s="25" t="s">
        <v>35</v>
      </c>
      <c r="O10" s="25">
        <f t="shared" si="0"/>
        <v>7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/>
      <c r="O12" s="24"/>
    </row>
    <row r="13" spans="1:15" ht="18.75">
      <c r="A13" s="6">
        <v>8</v>
      </c>
      <c r="B13" s="21" t="s">
        <v>35</v>
      </c>
      <c r="C13" s="31">
        <f>Eric!G31</f>
        <v>3.4480955937266624</v>
      </c>
      <c r="D13" s="31"/>
      <c r="E13" s="21" t="s">
        <v>35</v>
      </c>
      <c r="F13" s="31">
        <f>Eric!H31</f>
        <v>1.268110530246453</v>
      </c>
      <c r="G13" s="31"/>
      <c r="H13" s="21" t="s">
        <v>32</v>
      </c>
      <c r="I13" s="22">
        <f>Isaak!I30</f>
        <v>36</v>
      </c>
      <c r="J13" s="22"/>
      <c r="K13" s="21" t="s">
        <v>33</v>
      </c>
      <c r="L13" s="22">
        <f>Dave!J35</f>
        <v>25</v>
      </c>
      <c r="M13" s="21"/>
      <c r="N13" s="25" t="s">
        <v>35</v>
      </c>
      <c r="O13" s="25">
        <f aca="true" t="shared" si="1" ref="O13:O20">36-MATCH(N13,B$13:B$20,0)-MATCH(N13,E$13:E$20,0)-MATCH(N13,H$13:H$20,0)-MATCH(N13,K$13:K$20,0)+P13</f>
        <v>29</v>
      </c>
    </row>
    <row r="14" spans="1:15" ht="18.75">
      <c r="A14" s="6">
        <v>7</v>
      </c>
      <c r="B14" s="21" t="s">
        <v>33</v>
      </c>
      <c r="C14" s="31">
        <f>Dave!G35</f>
        <v>4.045161290322581</v>
      </c>
      <c r="D14" s="31"/>
      <c r="E14" s="21" t="s">
        <v>33</v>
      </c>
      <c r="F14" s="31">
        <f>Dave!H35</f>
        <v>1.3010752688172047</v>
      </c>
      <c r="G14" s="31"/>
      <c r="H14" s="21" t="s">
        <v>33</v>
      </c>
      <c r="I14" s="22">
        <f>Dave!I35</f>
        <v>35</v>
      </c>
      <c r="J14" s="22"/>
      <c r="K14" s="21" t="s">
        <v>35</v>
      </c>
      <c r="L14" s="22">
        <f>Eric!J31</f>
        <v>19</v>
      </c>
      <c r="M14" s="21"/>
      <c r="N14" s="25" t="s">
        <v>33</v>
      </c>
      <c r="O14" s="25">
        <f t="shared" si="1"/>
        <v>29</v>
      </c>
    </row>
    <row r="15" spans="1:15" ht="18.75">
      <c r="A15" s="6">
        <v>6</v>
      </c>
      <c r="B15" s="21" t="s">
        <v>34</v>
      </c>
      <c r="C15" s="31">
        <f>Rob!G44</f>
        <v>4.234559333795975</v>
      </c>
      <c r="D15" s="31"/>
      <c r="E15" s="31" t="s">
        <v>57</v>
      </c>
      <c r="F15" s="31">
        <f>Aaron!H30</f>
        <v>1.3169675090252708</v>
      </c>
      <c r="G15" s="31"/>
      <c r="H15" s="21" t="s">
        <v>35</v>
      </c>
      <c r="I15" s="22">
        <f>Eric!I31</f>
        <v>33</v>
      </c>
      <c r="J15" s="22"/>
      <c r="K15" s="21" t="s">
        <v>31</v>
      </c>
      <c r="L15" s="22">
        <f>Owen!J38</f>
        <v>18</v>
      </c>
      <c r="M15" s="21"/>
      <c r="N15" s="25" t="s">
        <v>34</v>
      </c>
      <c r="O15" s="25">
        <f t="shared" si="1"/>
        <v>21</v>
      </c>
    </row>
    <row r="16" spans="1:15" ht="18.75">
      <c r="A16" s="6">
        <v>5</v>
      </c>
      <c r="B16" s="21" t="s">
        <v>31</v>
      </c>
      <c r="C16" s="31">
        <f>Owen!G38</f>
        <v>4.292527821939586</v>
      </c>
      <c r="D16" s="31"/>
      <c r="E16" s="21" t="s">
        <v>34</v>
      </c>
      <c r="F16" s="31">
        <f>Rob!H44</f>
        <v>1.3261623872310895</v>
      </c>
      <c r="G16" s="31"/>
      <c r="H16" s="21" t="s">
        <v>34</v>
      </c>
      <c r="I16" s="22">
        <f>Rob!I44</f>
        <v>30</v>
      </c>
      <c r="J16" s="22"/>
      <c r="K16" s="21" t="s">
        <v>34</v>
      </c>
      <c r="L16" s="22">
        <f>Rob!J44</f>
        <v>15</v>
      </c>
      <c r="M16" s="21"/>
      <c r="N16" s="25" t="s">
        <v>31</v>
      </c>
      <c r="O16" s="25">
        <f t="shared" si="1"/>
        <v>18</v>
      </c>
    </row>
    <row r="17" spans="1:16" ht="18.75">
      <c r="A17" s="6">
        <v>4</v>
      </c>
      <c r="B17" s="21" t="s">
        <v>53</v>
      </c>
      <c r="C17" s="31">
        <f>Reuben!G38</f>
        <v>4.344110854503464</v>
      </c>
      <c r="D17" s="31"/>
      <c r="E17" s="21" t="s">
        <v>53</v>
      </c>
      <c r="F17" s="31">
        <f>Reuben!H38</f>
        <v>1.3371824480369514</v>
      </c>
      <c r="G17" s="31"/>
      <c r="H17" s="21" t="s">
        <v>31</v>
      </c>
      <c r="I17" s="22">
        <f>Owen!I38</f>
        <v>27</v>
      </c>
      <c r="J17" s="22"/>
      <c r="K17" s="21" t="s">
        <v>68</v>
      </c>
      <c r="L17" s="22">
        <f>Matt!J30</f>
        <v>13</v>
      </c>
      <c r="M17" s="21"/>
      <c r="N17" s="25" t="s">
        <v>53</v>
      </c>
      <c r="O17" s="25">
        <f t="shared" si="1"/>
        <v>13.5</v>
      </c>
      <c r="P17" s="6">
        <v>-0.5</v>
      </c>
    </row>
    <row r="18" spans="1:16" ht="18.75">
      <c r="A18" s="6">
        <v>3</v>
      </c>
      <c r="B18" s="21" t="s">
        <v>68</v>
      </c>
      <c r="C18" s="31">
        <f>Matt!G30</f>
        <v>4.554744525547446</v>
      </c>
      <c r="D18" s="31"/>
      <c r="E18" s="21" t="s">
        <v>31</v>
      </c>
      <c r="F18" s="31">
        <f>Owen!H38</f>
        <v>1.3974562798092212</v>
      </c>
      <c r="G18" s="31"/>
      <c r="H18" s="21" t="s">
        <v>53</v>
      </c>
      <c r="I18" s="22">
        <f>Reuben!I38</f>
        <v>26</v>
      </c>
      <c r="J18" s="22"/>
      <c r="K18" s="21" t="s">
        <v>53</v>
      </c>
      <c r="L18" s="22">
        <f>Reuben!J38</f>
        <v>12</v>
      </c>
      <c r="M18" s="21"/>
      <c r="N18" s="25" t="s">
        <v>57</v>
      </c>
      <c r="O18" s="25">
        <f t="shared" si="1"/>
        <v>11.5</v>
      </c>
      <c r="P18" s="6">
        <v>0.5</v>
      </c>
    </row>
    <row r="19" spans="1:15" ht="18.75">
      <c r="A19" s="6">
        <v>2</v>
      </c>
      <c r="B19" s="21" t="s">
        <v>57</v>
      </c>
      <c r="C19" s="31">
        <f>Aaron!G30</f>
        <v>4.581227436823105</v>
      </c>
      <c r="D19" s="31"/>
      <c r="E19" s="21" t="s">
        <v>68</v>
      </c>
      <c r="F19" s="31">
        <f>Matt!H30</f>
        <v>1.4014598540145986</v>
      </c>
      <c r="G19" s="31"/>
      <c r="H19" s="21" t="s">
        <v>68</v>
      </c>
      <c r="I19" s="22">
        <f>Matt!I30</f>
        <v>23</v>
      </c>
      <c r="J19" s="22"/>
      <c r="K19" s="31" t="s">
        <v>57</v>
      </c>
      <c r="L19" s="22">
        <f>Aaron!J30</f>
        <v>12</v>
      </c>
      <c r="M19" s="21"/>
      <c r="N19" s="25" t="s">
        <v>68</v>
      </c>
      <c r="O19" s="25">
        <f t="shared" si="1"/>
        <v>11</v>
      </c>
    </row>
    <row r="20" spans="1:15" ht="18.75">
      <c r="A20" s="6">
        <v>1</v>
      </c>
      <c r="B20" s="21" t="s">
        <v>32</v>
      </c>
      <c r="C20" s="31">
        <f>Isaak!G30</f>
        <v>4.663636363636364</v>
      </c>
      <c r="D20" s="31"/>
      <c r="E20" s="21" t="s">
        <v>32</v>
      </c>
      <c r="F20" s="31">
        <f>Isaak!H30</f>
        <v>1.4055944055944056</v>
      </c>
      <c r="G20" s="31"/>
      <c r="H20" s="31" t="s">
        <v>57</v>
      </c>
      <c r="I20" s="22">
        <f>Aaron!I30</f>
        <v>22</v>
      </c>
      <c r="J20" s="22"/>
      <c r="K20" s="21" t="s">
        <v>32</v>
      </c>
      <c r="L20" s="22">
        <f>Isaak!J30</f>
        <v>8</v>
      </c>
      <c r="M20" s="21"/>
      <c r="N20" s="25" t="s">
        <v>32</v>
      </c>
      <c r="O20" s="25">
        <f t="shared" si="1"/>
        <v>11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8" t="s">
        <v>5</v>
      </c>
      <c r="E22" s="23"/>
      <c r="F22" s="8" t="s">
        <v>25</v>
      </c>
      <c r="G22" s="23"/>
      <c r="H22" s="26"/>
      <c r="I22" s="27" t="s">
        <v>37</v>
      </c>
      <c r="J22" s="52"/>
      <c r="M22" s="23"/>
      <c r="N22" s="23"/>
    </row>
    <row r="23" spans="2:14" ht="18.75">
      <c r="B23" s="21" t="s">
        <v>34</v>
      </c>
      <c r="C23" s="55">
        <f>Rob!H28</f>
        <v>2466</v>
      </c>
      <c r="E23" s="21" t="s">
        <v>34</v>
      </c>
      <c r="F23" s="56">
        <f>Rob!K44</f>
        <v>480.33333333333337</v>
      </c>
      <c r="G23" s="23"/>
      <c r="H23" s="28" t="s">
        <v>33</v>
      </c>
      <c r="I23" s="29">
        <f aca="true" t="shared" si="2" ref="I23:I30">VLOOKUP(H23,N$3:O$10,2,FALSE)+VLOOKUP(H23,N$13:O$20,2,FALSE)</f>
        <v>51.5</v>
      </c>
      <c r="J23" s="53"/>
      <c r="M23" s="23"/>
      <c r="N23" s="23"/>
    </row>
    <row r="24" spans="2:14" ht="18.75">
      <c r="B24" s="21" t="s">
        <v>32</v>
      </c>
      <c r="C24" s="55">
        <f>Isaak!H18</f>
        <v>2428</v>
      </c>
      <c r="E24" s="21" t="s">
        <v>32</v>
      </c>
      <c r="F24" s="56">
        <f>Isaak!K30</f>
        <v>476.66666666666663</v>
      </c>
      <c r="G24" s="23"/>
      <c r="H24" s="28" t="s">
        <v>34</v>
      </c>
      <c r="I24" s="29">
        <f t="shared" si="2"/>
        <v>42.5</v>
      </c>
      <c r="J24" s="53"/>
      <c r="M24" s="23"/>
      <c r="N24" s="23"/>
    </row>
    <row r="25" spans="2:14" ht="18.75">
      <c r="B25" s="21" t="s">
        <v>53</v>
      </c>
      <c r="C25" s="55">
        <f>Reuben!H24</f>
        <v>2379</v>
      </c>
      <c r="E25" s="21" t="s">
        <v>370</v>
      </c>
      <c r="F25" s="56">
        <f>Dave!K35</f>
        <v>464.9999999999999</v>
      </c>
      <c r="G25" s="23"/>
      <c r="H25" s="28" t="s">
        <v>32</v>
      </c>
      <c r="I25" s="29">
        <f t="shared" si="2"/>
        <v>36.5</v>
      </c>
      <c r="J25" s="53"/>
      <c r="M25" s="23"/>
      <c r="N25" s="23"/>
    </row>
    <row r="26" spans="2:14" ht="18.75">
      <c r="B26" s="21" t="s">
        <v>68</v>
      </c>
      <c r="C26" s="55">
        <f>Matt!H18</f>
        <v>2346</v>
      </c>
      <c r="E26" s="21" t="s">
        <v>57</v>
      </c>
      <c r="F26" s="56">
        <f>Aaron!K30</f>
        <v>461.66666666666663</v>
      </c>
      <c r="G26" s="23"/>
      <c r="H26" s="28" t="s">
        <v>35</v>
      </c>
      <c r="I26" s="29">
        <f t="shared" si="2"/>
        <v>36</v>
      </c>
      <c r="J26" s="53"/>
      <c r="M26" s="23"/>
      <c r="N26" s="23"/>
    </row>
    <row r="27" spans="2:14" ht="18.75">
      <c r="B27" s="21" t="s">
        <v>31</v>
      </c>
      <c r="C27" s="55">
        <f>Owen!H22</f>
        <v>2338</v>
      </c>
      <c r="E27" s="21" t="s">
        <v>35</v>
      </c>
      <c r="F27" s="56">
        <f>Eric!K31</f>
        <v>446.3333333333332</v>
      </c>
      <c r="G27" s="23"/>
      <c r="H27" s="28" t="s">
        <v>68</v>
      </c>
      <c r="I27" s="29">
        <f t="shared" si="2"/>
        <v>31.5</v>
      </c>
      <c r="J27" s="53"/>
      <c r="M27" s="23"/>
      <c r="N27" s="23"/>
    </row>
    <row r="28" spans="2:14" ht="18.75">
      <c r="B28" s="21" t="s">
        <v>57</v>
      </c>
      <c r="C28" s="55">
        <f>Aaron!H18</f>
        <v>2172</v>
      </c>
      <c r="E28" s="21" t="s">
        <v>53</v>
      </c>
      <c r="F28" s="56">
        <f>Reuben!K38</f>
        <v>433</v>
      </c>
      <c r="G28" s="23"/>
      <c r="H28" s="28" t="s">
        <v>53</v>
      </c>
      <c r="I28" s="29">
        <f t="shared" si="2"/>
        <v>31.5</v>
      </c>
      <c r="J28" s="53"/>
      <c r="M28" s="23"/>
      <c r="N28" s="23"/>
    </row>
    <row r="29" spans="2:14" ht="18.75">
      <c r="B29" s="21" t="s">
        <v>370</v>
      </c>
      <c r="C29" s="55">
        <f>Dave!H20</f>
        <v>2032</v>
      </c>
      <c r="E29" s="21" t="s">
        <v>31</v>
      </c>
      <c r="F29" s="56">
        <f>Owen!K38</f>
        <v>419.3333333333333</v>
      </c>
      <c r="G29" s="23"/>
      <c r="H29" s="28" t="s">
        <v>31</v>
      </c>
      <c r="I29" s="29">
        <f t="shared" si="2"/>
        <v>31</v>
      </c>
      <c r="J29" s="53"/>
      <c r="M29" s="23"/>
      <c r="N29" s="23"/>
    </row>
    <row r="30" spans="2:14" ht="19.5" thickBot="1">
      <c r="B30" s="21" t="s">
        <v>35</v>
      </c>
      <c r="C30" s="55">
        <f>Eric!H18</f>
        <v>1915</v>
      </c>
      <c r="E30" s="21" t="s">
        <v>68</v>
      </c>
      <c r="F30" s="56">
        <f>Matt!K30</f>
        <v>411</v>
      </c>
      <c r="G30" s="23"/>
      <c r="H30" s="30" t="s">
        <v>57</v>
      </c>
      <c r="I30" s="38">
        <f t="shared" si="2"/>
        <v>27.5</v>
      </c>
      <c r="J30" s="53"/>
      <c r="M30" s="23"/>
      <c r="N30" s="23"/>
    </row>
    <row r="31" ht="18.75">
      <c r="I31" s="6">
        <f>SUM(I23:I30)</f>
        <v>288</v>
      </c>
    </row>
    <row r="33" spans="2:9" ht="18.75">
      <c r="B33" s="8"/>
      <c r="D33" s="8"/>
      <c r="E33" s="8"/>
      <c r="F33" s="8"/>
      <c r="G33" s="8"/>
      <c r="H33" s="8"/>
      <c r="I33" s="8"/>
    </row>
    <row r="34" spans="2:9" ht="18.75">
      <c r="B34" s="54"/>
      <c r="D34" s="55"/>
      <c r="E34" s="55"/>
      <c r="F34" s="55"/>
      <c r="G34" s="55"/>
      <c r="H34" s="55"/>
      <c r="I34" s="55"/>
    </row>
    <row r="35" spans="2:9" ht="18.75">
      <c r="B35" s="54"/>
      <c r="D35" s="55"/>
      <c r="E35" s="55"/>
      <c r="F35" s="55"/>
      <c r="G35" s="55"/>
      <c r="H35" s="55"/>
      <c r="I35" s="55"/>
    </row>
    <row r="36" spans="2:9" ht="18.75">
      <c r="B36" s="54"/>
      <c r="D36" s="55"/>
      <c r="E36" s="55"/>
      <c r="F36" s="55"/>
      <c r="G36" s="55"/>
      <c r="H36" s="55"/>
      <c r="I36" s="55"/>
    </row>
    <row r="37" spans="2:9" ht="18.75">
      <c r="B37" s="54"/>
      <c r="D37" s="55"/>
      <c r="E37" s="55"/>
      <c r="F37" s="55"/>
      <c r="G37" s="55"/>
      <c r="H37" s="55"/>
      <c r="I37" s="55"/>
    </row>
    <row r="38" spans="2:9" ht="18.75">
      <c r="B38" s="54"/>
      <c r="D38" s="55"/>
      <c r="E38" s="55"/>
      <c r="F38" s="55"/>
      <c r="G38" s="55"/>
      <c r="H38" s="55"/>
      <c r="I38" s="55"/>
    </row>
    <row r="39" spans="2:9" ht="18.75">
      <c r="B39" s="54"/>
      <c r="D39" s="55"/>
      <c r="E39" s="55"/>
      <c r="F39" s="55"/>
      <c r="G39" s="55"/>
      <c r="H39" s="55"/>
      <c r="I39" s="55"/>
    </row>
    <row r="40" spans="2:9" ht="18.75">
      <c r="B40" s="54"/>
      <c r="D40" s="55"/>
      <c r="E40" s="55"/>
      <c r="F40" s="55"/>
      <c r="G40" s="55"/>
      <c r="H40" s="55"/>
      <c r="I40" s="55"/>
    </row>
    <row r="41" spans="2:9" ht="18.75">
      <c r="B41" s="54"/>
      <c r="D41" s="55"/>
      <c r="E41" s="55"/>
      <c r="F41" s="55"/>
      <c r="G41" s="55"/>
      <c r="H41" s="55"/>
      <c r="I41" s="55"/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2003-04-20T01:29:15Z</cp:lastPrinted>
  <dcterms:created xsi:type="dcterms:W3CDTF">1998-04-02T19:55:12Z</dcterms:created>
  <dcterms:modified xsi:type="dcterms:W3CDTF">2003-06-20T22:40:53Z</dcterms:modified>
  <cp:category/>
  <cp:version/>
  <cp:contentType/>
  <cp:contentStatus/>
</cp:coreProperties>
</file>