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30" windowWidth="7335" windowHeight="9045" activeTab="0"/>
  </bookViews>
  <sheets>
    <sheet name="Aaron" sheetId="1" r:id="rId1"/>
    <sheet name="Dave" sheetId="2" r:id="rId2"/>
    <sheet name="Eric" sheetId="3" r:id="rId3"/>
    <sheet name="Isaak" sheetId="4" r:id="rId4"/>
    <sheet name="Matt" sheetId="5" r:id="rId5"/>
    <sheet name="Owen" sheetId="6" r:id="rId6"/>
    <sheet name="Reuben" sheetId="7" r:id="rId7"/>
    <sheet name="Rob" sheetId="8" r:id="rId8"/>
    <sheet name="Totals" sheetId="9" r:id="rId9"/>
  </sheets>
  <definedNames>
    <definedName name="HTML_CodePage" hidden="1">1252</definedName>
    <definedName name="HTML_Control" localSheetId="0" hidden="1">{"'Aaron'!$A$1:$N$50"}</definedName>
    <definedName name="HTML_Control" localSheetId="4" hidden="1">{"'Isaak'!$A$1:$N$50"}</definedName>
    <definedName name="HTML_Control" hidden="1">{"'Isaak'!$A$1:$N$50"}</definedName>
    <definedName name="HTML_Description" hidden="1">""</definedName>
    <definedName name="HTML_Email" hidden="1">"woldeit@cs.orst.edu"</definedName>
    <definedName name="HTML_Header" hidden="1">""</definedName>
    <definedName name="HTML_LastUpdate" hidden="1">"5/15/00"</definedName>
    <definedName name="HTML_LineAfter" hidden="1">FALSE</definedName>
    <definedName name="HTML_LineBefore" hidden="1">FALSE</definedName>
    <definedName name="HTML_Name" hidden="1">"Owen Woldeit"</definedName>
    <definedName name="HTML_OBDlg2" hidden="1">TRUE</definedName>
    <definedName name="HTML_OBDlg4" hidden="1">TRUE</definedName>
    <definedName name="HTML_OS" hidden="1">0</definedName>
    <definedName name="HTML_PathFile" hidden="1">"F:\Period-1\Isaak.htm"</definedName>
    <definedName name="HTML_Title" hidden="1">"Period 1 Standings"</definedName>
    <definedName name="_xlnm.Print_Area" localSheetId="0">'Aaron'!$A$1:$AD$30</definedName>
    <definedName name="_xlnm.Print_Area" localSheetId="1">'Dave'!$A$1:$AD$37</definedName>
    <definedName name="_xlnm.Print_Area" localSheetId="2">'Eric'!$A$1:$AD$34</definedName>
    <definedName name="_xlnm.Print_Area" localSheetId="3">'Isaak'!$A$1:$AD$31</definedName>
    <definedName name="_xlnm.Print_Area" localSheetId="4">'Matt'!$A$1:$AD$31</definedName>
    <definedName name="_xlnm.Print_Area" localSheetId="5">'Owen'!$A$1:$AD$47</definedName>
    <definedName name="_xlnm.Print_Area" localSheetId="6">'Reuben'!$A$1:$AD$48</definedName>
    <definedName name="_xlnm.Print_Area" localSheetId="7">'Rob'!$A$1:$AD$58</definedName>
    <definedName name="_xlnm.Print_Area" localSheetId="8">'Totals'!$A$1:$P$31</definedName>
  </definedNames>
  <calcPr fullCalcOnLoad="1"/>
</workbook>
</file>

<file path=xl/sharedStrings.xml><?xml version="1.0" encoding="utf-8"?>
<sst xmlns="http://schemas.openxmlformats.org/spreadsheetml/2006/main" count="1854" uniqueCount="391">
  <si>
    <t>$</t>
  </si>
  <si>
    <t>Pos</t>
  </si>
  <si>
    <t>Elg.</t>
  </si>
  <si>
    <t>Name</t>
  </si>
  <si>
    <t>Avg.</t>
  </si>
  <si>
    <t>AB</t>
  </si>
  <si>
    <t>R</t>
  </si>
  <si>
    <t>H</t>
  </si>
  <si>
    <t>HR</t>
  </si>
  <si>
    <t>RBI</t>
  </si>
  <si>
    <t>RP</t>
  </si>
  <si>
    <t>SB</t>
  </si>
  <si>
    <t>Total Stats</t>
  </si>
  <si>
    <t>As Acquired</t>
  </si>
  <si>
    <t>C</t>
  </si>
  <si>
    <t>1B</t>
  </si>
  <si>
    <t>2B</t>
  </si>
  <si>
    <t>3B</t>
  </si>
  <si>
    <t>SS</t>
  </si>
  <si>
    <t>OF</t>
  </si>
  <si>
    <t>X</t>
  </si>
  <si>
    <t>ERA</t>
  </si>
  <si>
    <t>Ratio</t>
  </si>
  <si>
    <t>W</t>
  </si>
  <si>
    <t>Sv</t>
  </si>
  <si>
    <t>IP</t>
  </si>
  <si>
    <t>ER</t>
  </si>
  <si>
    <t>BB</t>
  </si>
  <si>
    <t>DL</t>
  </si>
  <si>
    <t>Minors</t>
  </si>
  <si>
    <t>Acq.</t>
  </si>
  <si>
    <t>Owen</t>
  </si>
  <si>
    <t>Isaak</t>
  </si>
  <si>
    <t>David</t>
  </si>
  <si>
    <t>Rob</t>
  </si>
  <si>
    <t>Eric</t>
  </si>
  <si>
    <t>Hitting</t>
  </si>
  <si>
    <t>Total</t>
  </si>
  <si>
    <t>Team</t>
  </si>
  <si>
    <t>Bal</t>
  </si>
  <si>
    <t>KC</t>
  </si>
  <si>
    <t>Cle</t>
  </si>
  <si>
    <t>Bos</t>
  </si>
  <si>
    <t>Sea</t>
  </si>
  <si>
    <t>Ana</t>
  </si>
  <si>
    <t>P</t>
  </si>
  <si>
    <t>Wyld Stallyns</t>
  </si>
  <si>
    <t>Nazguls</t>
  </si>
  <si>
    <t>69ers</t>
  </si>
  <si>
    <t>Mutant Voles</t>
  </si>
  <si>
    <t>Old School Nine</t>
  </si>
  <si>
    <t>Det</t>
  </si>
  <si>
    <t>Oak</t>
  </si>
  <si>
    <t>Reuben</t>
  </si>
  <si>
    <t>Cows With Guns</t>
  </si>
  <si>
    <t>Los Gringos</t>
  </si>
  <si>
    <t>John Olerud</t>
  </si>
  <si>
    <t>Aaron</t>
  </si>
  <si>
    <t>Tor</t>
  </si>
  <si>
    <t>Jeremy Giambi</t>
  </si>
  <si>
    <t>Raul Ibanez</t>
  </si>
  <si>
    <t>Eric Chavez</t>
  </si>
  <si>
    <t>Adam Kennedy</t>
  </si>
  <si>
    <t>Benji Gil</t>
  </si>
  <si>
    <t>Min</t>
  </si>
  <si>
    <t>AJ Pierzynski</t>
  </si>
  <si>
    <t>Shea Hillenbrand</t>
  </si>
  <si>
    <t>Beluga II</t>
  </si>
  <si>
    <t>Matt</t>
  </si>
  <si>
    <t>Ken Huckaby</t>
  </si>
  <si>
    <t>Erubiel Durazo</t>
  </si>
  <si>
    <t>Cor</t>
  </si>
  <si>
    <t>Deivi Cruz</t>
  </si>
  <si>
    <t>Mid</t>
  </si>
  <si>
    <t>Gene Kingsale</t>
  </si>
  <si>
    <t>Darrin Erstad</t>
  </si>
  <si>
    <t>Coco Crisp</t>
  </si>
  <si>
    <t>Ben Molina</t>
  </si>
  <si>
    <t>Brent Mayne</t>
  </si>
  <si>
    <t>BJ Surhoff</t>
  </si>
  <si>
    <t>Joe Randa</t>
  </si>
  <si>
    <t>1B,OF</t>
  </si>
  <si>
    <t>John Mabry</t>
  </si>
  <si>
    <t>Jerry Hairston</t>
  </si>
  <si>
    <t>Miguel Tejada</t>
  </si>
  <si>
    <t>David Eckstein</t>
  </si>
  <si>
    <t>Bobby Kielty</t>
  </si>
  <si>
    <t>Manny Ramirez</t>
  </si>
  <si>
    <t>Garrett Anderson</t>
  </si>
  <si>
    <t>Eric Owens</t>
  </si>
  <si>
    <t>Willie Bloomquist</t>
  </si>
  <si>
    <t>Travis Hafner</t>
  </si>
  <si>
    <t>Danys Baez</t>
  </si>
  <si>
    <t>Roy Halladay</t>
  </si>
  <si>
    <t>Joel Piniero</t>
  </si>
  <si>
    <t>Ryan Franklin</t>
  </si>
  <si>
    <t>Mike Maroth</t>
  </si>
  <si>
    <t>Rick Bauer</t>
  </si>
  <si>
    <t>Bob Howry</t>
  </si>
  <si>
    <t>Mark Hendrickson</t>
  </si>
  <si>
    <t>Buddy Hernandez</t>
  </si>
  <si>
    <t>Omar Infante</t>
  </si>
  <si>
    <t>Chone Figgens</t>
  </si>
  <si>
    <t>Carl Sadler</t>
  </si>
  <si>
    <t>Buddy Groom</t>
  </si>
  <si>
    <t>Alex Escobar</t>
  </si>
  <si>
    <t>Jim Gobble</t>
  </si>
  <si>
    <t>Brian Bowles</t>
  </si>
  <si>
    <t>Grady Sizemore</t>
  </si>
  <si>
    <t>Gabe Gross</t>
  </si>
  <si>
    <t>Rich Stahl</t>
  </si>
  <si>
    <t>John Rheinecker</t>
  </si>
  <si>
    <t>Brandon League</t>
  </si>
  <si>
    <t>Benny Agbayani</t>
  </si>
  <si>
    <t>Beau Kemp</t>
  </si>
  <si>
    <t>BJ Ryan</t>
  </si>
  <si>
    <t>Greg Myers</t>
  </si>
  <si>
    <t>Doug Mirabelli</t>
  </si>
  <si>
    <t>Todd Sears</t>
  </si>
  <si>
    <t>Troy Glaus</t>
  </si>
  <si>
    <t>Tony Batista</t>
  </si>
  <si>
    <t>Damion Jackson</t>
  </si>
  <si>
    <t>3B, OF</t>
  </si>
  <si>
    <t>Desi Relaford</t>
  </si>
  <si>
    <t>Ramon Santiago</t>
  </si>
  <si>
    <t>Karim Garcia</t>
  </si>
  <si>
    <t>Carlos Beltran</t>
  </si>
  <si>
    <t>Kevin Millar</t>
  </si>
  <si>
    <t>Frank Catalanatto</t>
  </si>
  <si>
    <t>Jayson Werth</t>
  </si>
  <si>
    <t>Matt LeCroy</t>
  </si>
  <si>
    <t>Barry Zito</t>
  </si>
  <si>
    <t>CC Sabathia</t>
  </si>
  <si>
    <t>Keith Foulke</t>
  </si>
  <si>
    <t>Freddy Garcia</t>
  </si>
  <si>
    <t>Jeremy Affeldt</t>
  </si>
  <si>
    <t>Johan Santana</t>
  </si>
  <si>
    <t>Cliff Politte</t>
  </si>
  <si>
    <t>Chad Bradford</t>
  </si>
  <si>
    <t>Billy Traber</t>
  </si>
  <si>
    <t>John Stephens</t>
  </si>
  <si>
    <t>Casey Kotchman</t>
  </si>
  <si>
    <t>Chris Snelling</t>
  </si>
  <si>
    <t>Ken Harvey</t>
  </si>
  <si>
    <t>Casey Fossum</t>
  </si>
  <si>
    <t>Bill Mueller</t>
  </si>
  <si>
    <t>Justin Morneau</t>
  </si>
  <si>
    <t>Freddy Sanchez</t>
  </si>
  <si>
    <t>Hanley Ramirez</t>
  </si>
  <si>
    <t>Adam Piatt</t>
  </si>
  <si>
    <t>Rich Harden</t>
  </si>
  <si>
    <t>Kevin Cash</t>
  </si>
  <si>
    <t>Adam Bernero</t>
  </si>
  <si>
    <t>Clint Nageotte</t>
  </si>
  <si>
    <t>Eric Milton</t>
  </si>
  <si>
    <t>Jarod Washburn</t>
  </si>
  <si>
    <t>Runelvys Hernandez</t>
  </si>
  <si>
    <t>Gil Meche</t>
  </si>
  <si>
    <t>Cliff Lee</t>
  </si>
  <si>
    <t>Franklyn German</t>
  </si>
  <si>
    <t>Ted Lilly</t>
  </si>
  <si>
    <t>Alan Embree</t>
  </si>
  <si>
    <t>John Halama</t>
  </si>
  <si>
    <t>LaTroy Hawkins</t>
  </si>
  <si>
    <t>Mike MacDougal</t>
  </si>
  <si>
    <t>Brian Tallet</t>
  </si>
  <si>
    <t>Jeremy Hill</t>
  </si>
  <si>
    <t>Brian Anderson</t>
  </si>
  <si>
    <t>DH</t>
  </si>
  <si>
    <t>Shawn Wooten</t>
  </si>
  <si>
    <t>Michael Restovich</t>
  </si>
  <si>
    <t>Jose Leon</t>
  </si>
  <si>
    <t>Steve Sparks</t>
  </si>
  <si>
    <t>Chris Gomez</t>
  </si>
  <si>
    <t>Preston Larrison</t>
  </si>
  <si>
    <t>Jason Grimsley</t>
  </si>
  <si>
    <t>Dickey Gonzalez</t>
  </si>
  <si>
    <t>Jason Grabowski</t>
  </si>
  <si>
    <t>Alejandro Machado</t>
  </si>
  <si>
    <t>Jeff Tam</t>
  </si>
  <si>
    <t>Ben Davis</t>
  </si>
  <si>
    <t>Mark Johnson</t>
  </si>
  <si>
    <t>Carlos Delgado</t>
  </si>
  <si>
    <t>Jeff Cirillo</t>
  </si>
  <si>
    <t>Casey Blake</t>
  </si>
  <si>
    <t>Brett Boone</t>
  </si>
  <si>
    <t>Carlos Guillen</t>
  </si>
  <si>
    <t>Frank Menechino</t>
  </si>
  <si>
    <t>Jaque Jones</t>
  </si>
  <si>
    <t>Michael Tucker</t>
  </si>
  <si>
    <t>Jay Gibbons</t>
  </si>
  <si>
    <t>Bobby Higginson</t>
  </si>
  <si>
    <t>Terrance Long</t>
  </si>
  <si>
    <t>Edgar Martinez</t>
  </si>
  <si>
    <t>Kelvim Escobar</t>
  </si>
  <si>
    <t>John Lackey</t>
  </si>
  <si>
    <t>Ramon Ortiz</t>
  </si>
  <si>
    <t>Aaron Sele</t>
  </si>
  <si>
    <t>Sidney Ponson</t>
  </si>
  <si>
    <t>Kyle Lohse</t>
  </si>
  <si>
    <t>Jeff Nelson</t>
  </si>
  <si>
    <t>Jason Bere</t>
  </si>
  <si>
    <t>Jeremy Fikac</t>
  </si>
  <si>
    <t>Alfredo Almezaga</t>
  </si>
  <si>
    <t>Rafael Soriano</t>
  </si>
  <si>
    <t>Francisco Rodriguez</t>
  </si>
  <si>
    <t>Victor Martinez</t>
  </si>
  <si>
    <t>Shin-Soo Choo</t>
  </si>
  <si>
    <t>Miguel Ascencio</t>
  </si>
  <si>
    <t>Mickey Callaway</t>
  </si>
  <si>
    <t>Rob Quinlan</t>
  </si>
  <si>
    <t>Jose Lopez</t>
  </si>
  <si>
    <t>Nook Logan</t>
  </si>
  <si>
    <t>Rett Johnson</t>
  </si>
  <si>
    <t>Ryan Rupe</t>
  </si>
  <si>
    <t>Aaron Taylor</t>
  </si>
  <si>
    <t>Lew Ford</t>
  </si>
  <si>
    <t>Bronson Arroyo</t>
  </si>
  <si>
    <t>Ramon Hernandez</t>
  </si>
  <si>
    <t>Doug Mientkiewicz</t>
  </si>
  <si>
    <t>Bill Selby</t>
  </si>
  <si>
    <t>Jeff Conine</t>
  </si>
  <si>
    <t>Ricky Gutierrez</t>
  </si>
  <si>
    <t>Nomar Garciaparra</t>
  </si>
  <si>
    <t>Mike Bordick</t>
  </si>
  <si>
    <t>Milton Bradley</t>
  </si>
  <si>
    <t>Trot Nixon</t>
  </si>
  <si>
    <t>Marty Cordova</t>
  </si>
  <si>
    <t>Gary Matthews</t>
  </si>
  <si>
    <t>Shane Spencer</t>
  </si>
  <si>
    <t>Ellis Burks</t>
  </si>
  <si>
    <t>Pedro Martinez</t>
  </si>
  <si>
    <t>Tim Wakefield</t>
  </si>
  <si>
    <t>Kazuhiro Sasaki</t>
  </si>
  <si>
    <t>Art Rhodes</t>
  </si>
  <si>
    <t>DJ Carrasco</t>
  </si>
  <si>
    <t>Mike Neu</t>
  </si>
  <si>
    <t>Scott Schoenweiss</t>
  </si>
  <si>
    <t>Kevin Appier</t>
  </si>
  <si>
    <t>John Burkett</t>
  </si>
  <si>
    <t>Mark Ellis</t>
  </si>
  <si>
    <t>Angel Berroa</t>
  </si>
  <si>
    <t>Dustin Mohr</t>
  </si>
  <si>
    <t>Shane Halter</t>
  </si>
  <si>
    <t>Pat Hentgen</t>
  </si>
  <si>
    <t>Brandon Berger</t>
  </si>
  <si>
    <t>Aquilino Lopez</t>
  </si>
  <si>
    <t>Terry Mulholland</t>
  </si>
  <si>
    <t>Ricardo Rincon</t>
  </si>
  <si>
    <t>Dave Berg</t>
  </si>
  <si>
    <t>Corey Thurman</t>
  </si>
  <si>
    <t>Bobby Crosby</t>
  </si>
  <si>
    <t>Mark Wohlers</t>
  </si>
  <si>
    <t>Dave Burba</t>
  </si>
  <si>
    <t>Willie Banks</t>
  </si>
  <si>
    <t>Geronimo Gil</t>
  </si>
  <si>
    <t>Josh Bard</t>
  </si>
  <si>
    <t>Brad Fullmer</t>
  </si>
  <si>
    <t>Corey Koskie</t>
  </si>
  <si>
    <t>Carlos Pena</t>
  </si>
  <si>
    <t>Carlos Febles</t>
  </si>
  <si>
    <t>Chris Woodward</t>
  </si>
  <si>
    <t>Luis Rivas</t>
  </si>
  <si>
    <t>Torii Hunter</t>
  </si>
  <si>
    <t>Mike Cuddyer</t>
  </si>
  <si>
    <t>Mike Cameron</t>
  </si>
  <si>
    <t>Matt Lawton</t>
  </si>
  <si>
    <t>Chris Singleton</t>
  </si>
  <si>
    <t>Josh Phelps</t>
  </si>
  <si>
    <t>Jason Johnson</t>
  </si>
  <si>
    <t>Eddie Guardado</t>
  </si>
  <si>
    <t>Jaime Moyer</t>
  </si>
  <si>
    <t>Brad Radke</t>
  </si>
  <si>
    <t>Rodrigo Lopez</t>
  </si>
  <si>
    <t>Ben Weber</t>
  </si>
  <si>
    <t>Ramiro Mendoza</t>
  </si>
  <si>
    <t>JC Romero</t>
  </si>
  <si>
    <t>Kerry Lightenburg</t>
  </si>
  <si>
    <t>Ricardo Rodriguez</t>
  </si>
  <si>
    <t>Denny Hocking</t>
  </si>
  <si>
    <t>Jeremy Bonderman</t>
  </si>
  <si>
    <t>Ron Gant</t>
  </si>
  <si>
    <t>Chris Bootcheck</t>
  </si>
  <si>
    <t>Mike Fetters</t>
  </si>
  <si>
    <t>Willis Roberts</t>
  </si>
  <si>
    <t>David Riske</t>
  </si>
  <si>
    <t>Jeff Mathis</t>
  </si>
  <si>
    <t>Tim Laker</t>
  </si>
  <si>
    <t>Julius Matos</t>
  </si>
  <si>
    <t>Julio Ramirez</t>
  </si>
  <si>
    <t>Julio Mateo</t>
  </si>
  <si>
    <t>Dan Wilson</t>
  </si>
  <si>
    <t>Brandon Inge</t>
  </si>
  <si>
    <t>Greg Colbrunn</t>
  </si>
  <si>
    <t>Craig Paquette</t>
  </si>
  <si>
    <t>Brian Roberts</t>
  </si>
  <si>
    <t>Omar Vizquel</t>
  </si>
  <si>
    <t>Todd Walker</t>
  </si>
  <si>
    <t>Ichiro Suzuki</t>
  </si>
  <si>
    <t>Randy Winn</t>
  </si>
  <si>
    <t>Shannon Stewart</t>
  </si>
  <si>
    <t>Vernon Wells</t>
  </si>
  <si>
    <t>Rontrez Johnson</t>
  </si>
  <si>
    <t>Dmitri Young</t>
  </si>
  <si>
    <t>Troy Percival</t>
  </si>
  <si>
    <t>Derek Lowe</t>
  </si>
  <si>
    <t>Tim Hudson</t>
  </si>
  <si>
    <t>Corey Lidle</t>
  </si>
  <si>
    <t>Pete Walker</t>
  </si>
  <si>
    <t>Brendon Donnelly</t>
  </si>
  <si>
    <t>Andy Van Hekken</t>
  </si>
  <si>
    <t>Matt Anderson</t>
  </si>
  <si>
    <t>Chris George</t>
  </si>
  <si>
    <t>Jason Davis</t>
  </si>
  <si>
    <t>Deam Palmer</t>
  </si>
  <si>
    <t>Bob Wickman</t>
  </si>
  <si>
    <t>David Segui</t>
  </si>
  <si>
    <t>Jim Mecir</t>
  </si>
  <si>
    <t>Jamie Walker</t>
  </si>
  <si>
    <t>Chad Fox</t>
  </si>
  <si>
    <t>Jose Molina</t>
  </si>
  <si>
    <t>Hiram Bocachica</t>
  </si>
  <si>
    <t>Darryl May</t>
  </si>
  <si>
    <t>Mike DeFelice</t>
  </si>
  <si>
    <t>Louis Ordaz</t>
  </si>
  <si>
    <t>Chad Harville</t>
  </si>
  <si>
    <t>Tom Wilson</t>
  </si>
  <si>
    <t>Brook Fordyce</t>
  </si>
  <si>
    <t>Eric Hinske</t>
  </si>
  <si>
    <t>Mike Sweeney</t>
  </si>
  <si>
    <t>Orlando Hudson</t>
  </si>
  <si>
    <t>Christian Guzman</t>
  </si>
  <si>
    <t>Brandon Phillips</t>
  </si>
  <si>
    <t>Tim Salmon</t>
  </si>
  <si>
    <t>Jermaine Dye</t>
  </si>
  <si>
    <t>Johnny Damon</t>
  </si>
  <si>
    <t>Melvin Mora</t>
  </si>
  <si>
    <t>Mark McLemore</t>
  </si>
  <si>
    <t>David Ortiz</t>
  </si>
  <si>
    <t>Jorge Julio</t>
  </si>
  <si>
    <t>Rick Reed</t>
  </si>
  <si>
    <t>Shigetoshi Hasegawa</t>
  </si>
  <si>
    <t>Mark Mulder</t>
  </si>
  <si>
    <t>Ryan Bukvich</t>
  </si>
  <si>
    <t>Joe Mays</t>
  </si>
  <si>
    <t>Omar Daal</t>
  </si>
  <si>
    <t>Mike Timlin</t>
  </si>
  <si>
    <t>Kenny Rogers</t>
  </si>
  <si>
    <t>Jermal Strong</t>
  </si>
  <si>
    <t>Nate Cornejo</t>
  </si>
  <si>
    <t>Eric Byrnes</t>
  </si>
  <si>
    <t>Eric Munson</t>
  </si>
  <si>
    <t>Esteban German</t>
  </si>
  <si>
    <t>Dee Brown</t>
  </si>
  <si>
    <t>Robert Person</t>
  </si>
  <si>
    <t>Ben Broussard</t>
  </si>
  <si>
    <t>Rick Helling</t>
  </si>
  <si>
    <t>Andres Torres</t>
  </si>
  <si>
    <t>Tony Fiore</t>
  </si>
  <si>
    <t>Joe Mauer</t>
  </si>
  <si>
    <t>1*</t>
  </si>
  <si>
    <t>**</t>
  </si>
  <si>
    <t>3*</t>
  </si>
  <si>
    <t>Scot Shields</t>
  </si>
  <si>
    <t>Tex</t>
  </si>
  <si>
    <t>Scott Hatteberg</t>
  </si>
  <si>
    <t>Dave</t>
  </si>
  <si>
    <t>2B,SS,3B</t>
  </si>
  <si>
    <t>Aaron Harang</t>
  </si>
  <si>
    <t>2*</t>
  </si>
  <si>
    <t>2B, SS</t>
  </si>
  <si>
    <t>John McDonald</t>
  </si>
  <si>
    <t>FA</t>
  </si>
  <si>
    <t>Byung-Hyun Kim</t>
  </si>
  <si>
    <t>Alex Sanchez</t>
  </si>
  <si>
    <t>SD</t>
  </si>
  <si>
    <t>Jason Varitek</t>
  </si>
  <si>
    <t>NYY</t>
  </si>
  <si>
    <t>MID</t>
  </si>
  <si>
    <t>Gabe Kapler</t>
  </si>
  <si>
    <t>Juan Acevedo</t>
  </si>
  <si>
    <t>Jose Lima</t>
  </si>
  <si>
    <t>Scott Spiezio</t>
  </si>
  <si>
    <t>Period 9 Standings</t>
  </si>
  <si>
    <t>Kevin Youklis</t>
  </si>
  <si>
    <t>OF, SS</t>
  </si>
  <si>
    <t>Cin</t>
  </si>
  <si>
    <t>Mike DiFelice</t>
  </si>
  <si>
    <t>SF</t>
  </si>
  <si>
    <t>ChW</t>
  </si>
  <si>
    <t>Pitching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</si>
</sst>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  <numFmt numFmtId="166" formatCode=".0000"/>
    <numFmt numFmtId="167" formatCode="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\ #/#"/>
    <numFmt numFmtId="173" formatCode=".00000"/>
  </numFmts>
  <fonts count="26">
    <font>
      <sz val="10"/>
      <name val="Times New Roman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"/>
      <sz val="24"/>
      <color indexed="17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1"/>
      <color indexed="12"/>
      <name val="Times New Roman"/>
      <family val="0"/>
    </font>
    <font>
      <sz val="9"/>
      <color indexed="12"/>
      <name val="Times New Roman"/>
      <family val="0"/>
    </font>
    <font>
      <i/>
      <sz val="11"/>
      <name val="Times New Roman"/>
      <family val="0"/>
    </font>
    <font>
      <i/>
      <sz val="9"/>
      <name val="Times New Roman"/>
      <family val="0"/>
    </font>
    <font>
      <i/>
      <sz val="11"/>
      <color indexed="12"/>
      <name val="Times New Roman"/>
      <family val="1"/>
    </font>
    <font>
      <i/>
      <sz val="9"/>
      <color indexed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2" fontId="4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164" fontId="8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2" fontId="1" fillId="0" borderId="0" xfId="0" applyNumberFormat="1" applyFont="1" applyAlignment="1">
      <alignment horizontal="center"/>
    </xf>
    <xf numFmtId="166" fontId="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12" fillId="0" borderId="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7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12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2" fontId="21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65" fontId="22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167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165" fontId="24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tabSelected="1"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54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4</v>
      </c>
      <c r="B4" s="41">
        <v>2</v>
      </c>
      <c r="C4" s="40" t="s">
        <v>44</v>
      </c>
      <c r="D4" s="40" t="s">
        <v>14</v>
      </c>
      <c r="E4" s="40"/>
      <c r="F4" s="39" t="s">
        <v>77</v>
      </c>
      <c r="G4" s="11">
        <f>J4/H4</f>
        <v>0.2839506172839506</v>
      </c>
      <c r="H4" s="7">
        <f aca="true" t="shared" si="0" ref="H4:L17">P4-X4</f>
        <v>324</v>
      </c>
      <c r="I4" s="7">
        <f t="shared" si="0"/>
        <v>29</v>
      </c>
      <c r="J4" s="7">
        <f t="shared" si="0"/>
        <v>92</v>
      </c>
      <c r="K4" s="7">
        <f t="shared" si="0"/>
        <v>10</v>
      </c>
      <c r="L4" s="7">
        <f t="shared" si="0"/>
        <v>52</v>
      </c>
      <c r="M4" s="7">
        <f>I4+L4-K4</f>
        <v>71</v>
      </c>
      <c r="N4" s="7">
        <f aca="true" t="shared" si="1" ref="N4:N17">V4-AD4</f>
        <v>1</v>
      </c>
      <c r="O4" s="4">
        <f aca="true" t="shared" si="2" ref="O4:O17">R4/P4</f>
        <v>0.2839506172839506</v>
      </c>
      <c r="P4" s="1">
        <v>324</v>
      </c>
      <c r="Q4" s="1">
        <v>29</v>
      </c>
      <c r="R4" s="1">
        <v>92</v>
      </c>
      <c r="S4" s="1">
        <v>10</v>
      </c>
      <c r="T4" s="1">
        <v>52</v>
      </c>
      <c r="U4" s="1">
        <f aca="true" t="shared" si="3" ref="U4:U17">Q4+T4-S4</f>
        <v>71</v>
      </c>
      <c r="V4" s="1">
        <v>1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1</v>
      </c>
      <c r="B5" s="41">
        <v>2</v>
      </c>
      <c r="C5" s="40" t="s">
        <v>40</v>
      </c>
      <c r="D5" s="40" t="s">
        <v>14</v>
      </c>
      <c r="E5" s="40"/>
      <c r="F5" s="39" t="s">
        <v>78</v>
      </c>
      <c r="G5" s="11">
        <f aca="true" t="shared" si="6" ref="G5:G18">J5/H5</f>
        <v>0.2620967741935484</v>
      </c>
      <c r="H5" s="7">
        <f t="shared" si="0"/>
        <v>248</v>
      </c>
      <c r="I5" s="7">
        <f t="shared" si="0"/>
        <v>25</v>
      </c>
      <c r="J5" s="7">
        <f t="shared" si="0"/>
        <v>65</v>
      </c>
      <c r="K5" s="7">
        <f t="shared" si="0"/>
        <v>4</v>
      </c>
      <c r="L5" s="7">
        <f t="shared" si="0"/>
        <v>24</v>
      </c>
      <c r="M5" s="7">
        <f aca="true" t="shared" si="7" ref="M5:M16">I5+L5-K5</f>
        <v>45</v>
      </c>
      <c r="N5" s="7">
        <f t="shared" si="1"/>
        <v>0</v>
      </c>
      <c r="O5" s="4">
        <f t="shared" si="2"/>
        <v>0.2620967741935484</v>
      </c>
      <c r="P5" s="1">
        <v>248</v>
      </c>
      <c r="Q5" s="1">
        <v>25</v>
      </c>
      <c r="R5" s="1">
        <v>65</v>
      </c>
      <c r="S5" s="1">
        <v>4</v>
      </c>
      <c r="T5" s="1">
        <v>24</v>
      </c>
      <c r="U5" s="1">
        <f t="shared" si="3"/>
        <v>45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5</v>
      </c>
      <c r="B6" s="41">
        <v>3</v>
      </c>
      <c r="C6" s="40" t="s">
        <v>39</v>
      </c>
      <c r="D6" s="40" t="s">
        <v>15</v>
      </c>
      <c r="E6" s="40"/>
      <c r="F6" s="39" t="s">
        <v>79</v>
      </c>
      <c r="G6" s="11">
        <f t="shared" si="6"/>
        <v>0.33663366336633666</v>
      </c>
      <c r="H6" s="7">
        <f t="shared" si="0"/>
        <v>202</v>
      </c>
      <c r="I6" s="7">
        <f t="shared" si="0"/>
        <v>22</v>
      </c>
      <c r="J6" s="7">
        <f t="shared" si="0"/>
        <v>68</v>
      </c>
      <c r="K6" s="7">
        <f t="shared" si="0"/>
        <v>4</v>
      </c>
      <c r="L6" s="7">
        <f t="shared" si="0"/>
        <v>34</v>
      </c>
      <c r="M6" s="7">
        <f t="shared" si="7"/>
        <v>52</v>
      </c>
      <c r="N6" s="7">
        <f t="shared" si="1"/>
        <v>2</v>
      </c>
      <c r="O6" s="4">
        <f t="shared" si="2"/>
        <v>0.33663366336633666</v>
      </c>
      <c r="P6" s="1">
        <v>202</v>
      </c>
      <c r="Q6" s="1">
        <v>22</v>
      </c>
      <c r="R6" s="1">
        <v>68</v>
      </c>
      <c r="S6" s="1">
        <v>4</v>
      </c>
      <c r="T6" s="1">
        <v>34</v>
      </c>
      <c r="U6" s="1">
        <f t="shared" si="3"/>
        <v>52</v>
      </c>
      <c r="V6" s="1">
        <v>2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16</v>
      </c>
      <c r="B7" s="41">
        <v>3</v>
      </c>
      <c r="C7" s="40" t="s">
        <v>40</v>
      </c>
      <c r="D7" s="40" t="s">
        <v>17</v>
      </c>
      <c r="E7" s="40"/>
      <c r="F7" s="39" t="s">
        <v>80</v>
      </c>
      <c r="G7" s="11">
        <f t="shared" si="6"/>
        <v>0.25396825396825395</v>
      </c>
      <c r="H7" s="7">
        <f t="shared" si="0"/>
        <v>315</v>
      </c>
      <c r="I7" s="7">
        <f t="shared" si="0"/>
        <v>50</v>
      </c>
      <c r="J7" s="7">
        <f t="shared" si="0"/>
        <v>80</v>
      </c>
      <c r="K7" s="7">
        <f t="shared" si="0"/>
        <v>11</v>
      </c>
      <c r="L7" s="7">
        <f t="shared" si="0"/>
        <v>37</v>
      </c>
      <c r="M7" s="7">
        <f t="shared" si="7"/>
        <v>76</v>
      </c>
      <c r="N7" s="7">
        <f t="shared" si="1"/>
        <v>1</v>
      </c>
      <c r="O7" s="4">
        <f t="shared" si="2"/>
        <v>0.25396825396825395</v>
      </c>
      <c r="P7" s="1">
        <v>315</v>
      </c>
      <c r="Q7" s="1">
        <v>50</v>
      </c>
      <c r="R7" s="1">
        <v>80</v>
      </c>
      <c r="S7" s="1">
        <v>11</v>
      </c>
      <c r="T7" s="1">
        <v>37</v>
      </c>
      <c r="U7" s="1">
        <f t="shared" si="3"/>
        <v>76</v>
      </c>
      <c r="V7" s="1">
        <v>1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4</v>
      </c>
      <c r="B8" s="41">
        <v>3</v>
      </c>
      <c r="C8" s="40" t="s">
        <v>43</v>
      </c>
      <c r="D8" s="40" t="s">
        <v>71</v>
      </c>
      <c r="E8" s="40" t="s">
        <v>81</v>
      </c>
      <c r="F8" s="39" t="s">
        <v>82</v>
      </c>
      <c r="G8" s="11">
        <f t="shared" si="6"/>
        <v>0.171875</v>
      </c>
      <c r="H8" s="7">
        <f t="shared" si="0"/>
        <v>64</v>
      </c>
      <c r="I8" s="7">
        <f t="shared" si="0"/>
        <v>9</v>
      </c>
      <c r="J8" s="7">
        <f t="shared" si="0"/>
        <v>11</v>
      </c>
      <c r="K8" s="7">
        <f t="shared" si="0"/>
        <v>3</v>
      </c>
      <c r="L8" s="7">
        <f t="shared" si="0"/>
        <v>11</v>
      </c>
      <c r="M8" s="7">
        <f t="shared" si="7"/>
        <v>17</v>
      </c>
      <c r="N8" s="7">
        <f t="shared" si="1"/>
        <v>0</v>
      </c>
      <c r="O8" s="4">
        <f t="shared" si="2"/>
        <v>0.171875</v>
      </c>
      <c r="P8" s="1">
        <v>64</v>
      </c>
      <c r="Q8" s="1">
        <v>9</v>
      </c>
      <c r="R8" s="1">
        <v>11</v>
      </c>
      <c r="S8" s="1">
        <v>3</v>
      </c>
      <c r="T8" s="1">
        <v>11</v>
      </c>
      <c r="U8" s="1">
        <f t="shared" si="3"/>
        <v>17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12</v>
      </c>
      <c r="B9" s="41">
        <v>3</v>
      </c>
      <c r="C9" s="40" t="s">
        <v>39</v>
      </c>
      <c r="D9" s="40" t="s">
        <v>16</v>
      </c>
      <c r="E9" s="40"/>
      <c r="F9" s="39" t="s">
        <v>83</v>
      </c>
      <c r="G9" s="11">
        <f>J9/H9</f>
        <v>0.28662420382165604</v>
      </c>
      <c r="H9" s="7">
        <f t="shared" si="0"/>
        <v>157</v>
      </c>
      <c r="I9" s="7">
        <f t="shared" si="0"/>
        <v>22</v>
      </c>
      <c r="J9" s="7">
        <f t="shared" si="0"/>
        <v>45</v>
      </c>
      <c r="K9" s="7">
        <f t="shared" si="0"/>
        <v>2</v>
      </c>
      <c r="L9" s="7">
        <f t="shared" si="0"/>
        <v>16</v>
      </c>
      <c r="M9" s="7">
        <f>I9+L9-K9</f>
        <v>36</v>
      </c>
      <c r="N9" s="7">
        <f t="shared" si="1"/>
        <v>14</v>
      </c>
      <c r="O9" s="4">
        <f t="shared" si="2"/>
        <v>0.28662420382165604</v>
      </c>
      <c r="P9" s="1">
        <v>157</v>
      </c>
      <c r="Q9" s="1">
        <v>22</v>
      </c>
      <c r="R9" s="1">
        <v>45</v>
      </c>
      <c r="S9" s="1">
        <v>2</v>
      </c>
      <c r="T9" s="1">
        <v>16</v>
      </c>
      <c r="U9" s="1">
        <f t="shared" si="3"/>
        <v>36</v>
      </c>
      <c r="V9" s="1">
        <v>14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25</v>
      </c>
      <c r="B10" s="41">
        <v>2</v>
      </c>
      <c r="C10" s="40" t="s">
        <v>52</v>
      </c>
      <c r="D10" s="40" t="s">
        <v>18</v>
      </c>
      <c r="E10" s="40"/>
      <c r="F10" s="39" t="s">
        <v>84</v>
      </c>
      <c r="G10" s="11">
        <f>J10/H10</f>
        <v>0.25900900900900903</v>
      </c>
      <c r="H10" s="7">
        <f t="shared" si="0"/>
        <v>444</v>
      </c>
      <c r="I10" s="7">
        <f t="shared" si="0"/>
        <v>63</v>
      </c>
      <c r="J10" s="7">
        <f t="shared" si="0"/>
        <v>115</v>
      </c>
      <c r="K10" s="7">
        <f t="shared" si="0"/>
        <v>17</v>
      </c>
      <c r="L10" s="7">
        <f t="shared" si="0"/>
        <v>70</v>
      </c>
      <c r="M10" s="7">
        <f>I10+L10-K10</f>
        <v>116</v>
      </c>
      <c r="N10" s="7">
        <f t="shared" si="1"/>
        <v>5</v>
      </c>
      <c r="O10" s="4">
        <f t="shared" si="2"/>
        <v>0.25900900900900903</v>
      </c>
      <c r="P10" s="1">
        <v>444</v>
      </c>
      <c r="Q10" s="1">
        <v>63</v>
      </c>
      <c r="R10" s="1">
        <v>115</v>
      </c>
      <c r="S10" s="1">
        <v>17</v>
      </c>
      <c r="T10" s="1">
        <v>70</v>
      </c>
      <c r="U10" s="1">
        <f t="shared" si="3"/>
        <v>116</v>
      </c>
      <c r="V10" s="1">
        <v>5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17</v>
      </c>
      <c r="B11" s="41">
        <v>3</v>
      </c>
      <c r="C11" s="40" t="s">
        <v>44</v>
      </c>
      <c r="D11" s="40" t="s">
        <v>73</v>
      </c>
      <c r="E11" s="40" t="s">
        <v>18</v>
      </c>
      <c r="F11" s="39" t="s">
        <v>85</v>
      </c>
      <c r="G11" s="11">
        <f t="shared" si="6"/>
        <v>0.2560646900269542</v>
      </c>
      <c r="H11" s="7">
        <f t="shared" si="0"/>
        <v>371</v>
      </c>
      <c r="I11" s="7">
        <f t="shared" si="0"/>
        <v>50</v>
      </c>
      <c r="J11" s="7">
        <f t="shared" si="0"/>
        <v>95</v>
      </c>
      <c r="K11" s="7">
        <f t="shared" si="0"/>
        <v>3</v>
      </c>
      <c r="L11" s="7">
        <f t="shared" si="0"/>
        <v>26</v>
      </c>
      <c r="M11" s="7">
        <f t="shared" si="7"/>
        <v>73</v>
      </c>
      <c r="N11" s="7">
        <f t="shared" si="1"/>
        <v>14</v>
      </c>
      <c r="O11" s="4">
        <f t="shared" si="2"/>
        <v>0.2560646900269542</v>
      </c>
      <c r="P11" s="1">
        <v>371</v>
      </c>
      <c r="Q11" s="1">
        <v>50</v>
      </c>
      <c r="R11" s="1">
        <v>95</v>
      </c>
      <c r="S11" s="1">
        <v>3</v>
      </c>
      <c r="T11" s="1">
        <v>26</v>
      </c>
      <c r="U11" s="1">
        <f t="shared" si="3"/>
        <v>73</v>
      </c>
      <c r="V11" s="1">
        <v>14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</v>
      </c>
      <c r="B12" s="41">
        <v>2</v>
      </c>
      <c r="C12" s="40" t="s">
        <v>58</v>
      </c>
      <c r="D12" s="40" t="s">
        <v>19</v>
      </c>
      <c r="E12" s="40"/>
      <c r="F12" s="39" t="s">
        <v>86</v>
      </c>
      <c r="G12" s="11">
        <f t="shared" si="6"/>
        <v>0.25333333333333335</v>
      </c>
      <c r="H12" s="7">
        <f t="shared" si="0"/>
        <v>300</v>
      </c>
      <c r="I12" s="7">
        <f t="shared" si="0"/>
        <v>54</v>
      </c>
      <c r="J12" s="7">
        <f t="shared" si="0"/>
        <v>76</v>
      </c>
      <c r="K12" s="7">
        <f t="shared" si="0"/>
        <v>10</v>
      </c>
      <c r="L12" s="7">
        <f t="shared" si="0"/>
        <v>40</v>
      </c>
      <c r="M12" s="7">
        <f t="shared" si="7"/>
        <v>84</v>
      </c>
      <c r="N12" s="7">
        <f t="shared" si="1"/>
        <v>6</v>
      </c>
      <c r="O12" s="4">
        <f t="shared" si="2"/>
        <v>0.25333333333333335</v>
      </c>
      <c r="P12" s="1">
        <v>300</v>
      </c>
      <c r="Q12" s="1">
        <v>54</v>
      </c>
      <c r="R12" s="1">
        <v>76</v>
      </c>
      <c r="S12" s="1">
        <v>10</v>
      </c>
      <c r="T12" s="1">
        <v>40</v>
      </c>
      <c r="U12" s="1">
        <f>Q12+T12-S12</f>
        <v>84</v>
      </c>
      <c r="V12" s="1">
        <v>6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38</v>
      </c>
      <c r="B13" s="41">
        <v>3</v>
      </c>
      <c r="C13" s="40" t="s">
        <v>42</v>
      </c>
      <c r="D13" s="40" t="s">
        <v>19</v>
      </c>
      <c r="E13" s="40"/>
      <c r="F13" s="39" t="s">
        <v>87</v>
      </c>
      <c r="G13" s="11">
        <f t="shared" si="6"/>
        <v>0.3192019950124688</v>
      </c>
      <c r="H13" s="7">
        <f t="shared" si="0"/>
        <v>401</v>
      </c>
      <c r="I13" s="7">
        <f t="shared" si="0"/>
        <v>82</v>
      </c>
      <c r="J13" s="7">
        <f t="shared" si="0"/>
        <v>128</v>
      </c>
      <c r="K13" s="7">
        <f t="shared" si="0"/>
        <v>25</v>
      </c>
      <c r="L13" s="7">
        <f t="shared" si="0"/>
        <v>79</v>
      </c>
      <c r="M13" s="7">
        <f t="shared" si="7"/>
        <v>136</v>
      </c>
      <c r="N13" s="7">
        <f t="shared" si="1"/>
        <v>2</v>
      </c>
      <c r="O13" s="4">
        <f t="shared" si="2"/>
        <v>0.3192019950124688</v>
      </c>
      <c r="P13" s="1">
        <v>401</v>
      </c>
      <c r="Q13" s="1">
        <v>82</v>
      </c>
      <c r="R13" s="1">
        <v>128</v>
      </c>
      <c r="S13" s="1">
        <v>25</v>
      </c>
      <c r="T13" s="1">
        <v>79</v>
      </c>
      <c r="U13" s="1">
        <f t="shared" si="3"/>
        <v>136</v>
      </c>
      <c r="V13" s="1">
        <v>2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27</v>
      </c>
      <c r="B14" s="41">
        <v>3</v>
      </c>
      <c r="C14" s="40" t="s">
        <v>44</v>
      </c>
      <c r="D14" s="40" t="s">
        <v>19</v>
      </c>
      <c r="E14" s="40"/>
      <c r="F14" s="39" t="s">
        <v>88</v>
      </c>
      <c r="G14" s="11">
        <f t="shared" si="6"/>
        <v>0.3112128146453089</v>
      </c>
      <c r="H14" s="7">
        <f t="shared" si="0"/>
        <v>437</v>
      </c>
      <c r="I14" s="7">
        <f t="shared" si="0"/>
        <v>56</v>
      </c>
      <c r="J14" s="7">
        <f t="shared" si="0"/>
        <v>136</v>
      </c>
      <c r="K14" s="7">
        <f t="shared" si="0"/>
        <v>24</v>
      </c>
      <c r="L14" s="7">
        <f t="shared" si="0"/>
        <v>87</v>
      </c>
      <c r="M14" s="7">
        <f t="shared" si="7"/>
        <v>119</v>
      </c>
      <c r="N14" s="7">
        <f t="shared" si="1"/>
        <v>5</v>
      </c>
      <c r="O14" s="4">
        <f t="shared" si="2"/>
        <v>0.3112128146453089</v>
      </c>
      <c r="P14" s="1">
        <v>437</v>
      </c>
      <c r="Q14" s="1">
        <v>56</v>
      </c>
      <c r="R14" s="1">
        <v>136</v>
      </c>
      <c r="S14" s="1">
        <v>24</v>
      </c>
      <c r="T14" s="1">
        <v>87</v>
      </c>
      <c r="U14" s="1">
        <f t="shared" si="3"/>
        <v>119</v>
      </c>
      <c r="V14" s="1">
        <v>5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7</v>
      </c>
      <c r="B15" s="41">
        <v>3</v>
      </c>
      <c r="C15" s="40" t="s">
        <v>44</v>
      </c>
      <c r="D15" s="40" t="s">
        <v>19</v>
      </c>
      <c r="E15" s="40"/>
      <c r="F15" s="39" t="s">
        <v>89</v>
      </c>
      <c r="G15" s="11">
        <f>J15/H15</f>
        <v>0.21476510067114093</v>
      </c>
      <c r="H15" s="7">
        <f t="shared" si="0"/>
        <v>149</v>
      </c>
      <c r="I15" s="7">
        <f t="shared" si="0"/>
        <v>16</v>
      </c>
      <c r="J15" s="7">
        <f t="shared" si="0"/>
        <v>32</v>
      </c>
      <c r="K15" s="7">
        <f t="shared" si="0"/>
        <v>1</v>
      </c>
      <c r="L15" s="7">
        <f t="shared" si="0"/>
        <v>13</v>
      </c>
      <c r="M15" s="7">
        <f>I15+L15-K15</f>
        <v>28</v>
      </c>
      <c r="N15" s="7">
        <f t="shared" si="1"/>
        <v>8</v>
      </c>
      <c r="O15" s="4">
        <f t="shared" si="2"/>
        <v>0.21476510067114093</v>
      </c>
      <c r="P15" s="1">
        <v>149</v>
      </c>
      <c r="Q15" s="1">
        <v>16</v>
      </c>
      <c r="R15" s="1">
        <v>32</v>
      </c>
      <c r="S15" s="1">
        <v>1</v>
      </c>
      <c r="T15" s="1">
        <v>13</v>
      </c>
      <c r="U15" s="1">
        <f t="shared" si="3"/>
        <v>28</v>
      </c>
      <c r="V15" s="1">
        <v>8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2</v>
      </c>
      <c r="B16" s="41">
        <v>3</v>
      </c>
      <c r="C16" s="40" t="s">
        <v>43</v>
      </c>
      <c r="D16" s="40" t="s">
        <v>19</v>
      </c>
      <c r="E16" s="40"/>
      <c r="F16" s="39" t="s">
        <v>90</v>
      </c>
      <c r="G16" s="11">
        <f t="shared" si="6"/>
        <v>0.23809523809523808</v>
      </c>
      <c r="H16" s="7">
        <f t="shared" si="0"/>
        <v>147</v>
      </c>
      <c r="I16" s="7">
        <f t="shared" si="0"/>
        <v>26</v>
      </c>
      <c r="J16" s="7">
        <f t="shared" si="0"/>
        <v>35</v>
      </c>
      <c r="K16" s="7">
        <f t="shared" si="0"/>
        <v>1</v>
      </c>
      <c r="L16" s="7">
        <f t="shared" si="0"/>
        <v>12</v>
      </c>
      <c r="M16" s="7">
        <f t="shared" si="7"/>
        <v>37</v>
      </c>
      <c r="N16" s="7">
        <f t="shared" si="1"/>
        <v>4</v>
      </c>
      <c r="O16" s="4">
        <f t="shared" si="2"/>
        <v>0.23809523809523808</v>
      </c>
      <c r="P16" s="1">
        <v>147</v>
      </c>
      <c r="Q16" s="1">
        <v>26</v>
      </c>
      <c r="R16" s="1">
        <v>35</v>
      </c>
      <c r="S16" s="1">
        <v>1</v>
      </c>
      <c r="T16" s="1">
        <v>12</v>
      </c>
      <c r="U16" s="1">
        <f t="shared" si="3"/>
        <v>37</v>
      </c>
      <c r="V16" s="1">
        <v>4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10</v>
      </c>
      <c r="B17" s="41">
        <v>3</v>
      </c>
      <c r="C17" s="40" t="s">
        <v>41</v>
      </c>
      <c r="D17" s="40" t="s">
        <v>20</v>
      </c>
      <c r="E17" s="40"/>
      <c r="F17" s="39" t="s">
        <v>91</v>
      </c>
      <c r="G17" s="11">
        <f>J17/H17</f>
        <v>0.23076923076923078</v>
      </c>
      <c r="H17" s="7">
        <f t="shared" si="0"/>
        <v>143</v>
      </c>
      <c r="I17" s="7">
        <f t="shared" si="0"/>
        <v>13</v>
      </c>
      <c r="J17" s="7">
        <f t="shared" si="0"/>
        <v>33</v>
      </c>
      <c r="K17" s="7">
        <f t="shared" si="0"/>
        <v>5</v>
      </c>
      <c r="L17" s="7">
        <f t="shared" si="0"/>
        <v>17</v>
      </c>
      <c r="M17" s="7">
        <f>I17+L17-K17</f>
        <v>25</v>
      </c>
      <c r="N17" s="7">
        <f t="shared" si="1"/>
        <v>2</v>
      </c>
      <c r="O17" s="4">
        <f t="shared" si="2"/>
        <v>0.23076923076923078</v>
      </c>
      <c r="P17" s="1">
        <v>143</v>
      </c>
      <c r="Q17" s="1">
        <v>13</v>
      </c>
      <c r="R17" s="1">
        <v>33</v>
      </c>
      <c r="S17" s="1">
        <v>5</v>
      </c>
      <c r="T17" s="1">
        <v>17</v>
      </c>
      <c r="U17" s="1">
        <f t="shared" si="3"/>
        <v>25</v>
      </c>
      <c r="V17" s="1">
        <v>2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169</v>
      </c>
      <c r="B18" s="7"/>
      <c r="C18" s="7"/>
      <c r="D18" s="7"/>
      <c r="E18" s="7"/>
      <c r="F18" s="10"/>
      <c r="G18" s="14">
        <f t="shared" si="6"/>
        <v>0.273095623987034</v>
      </c>
      <c r="H18" s="15">
        <f aca="true" t="shared" si="8" ref="H18:N18">SUM(H4:H17)</f>
        <v>3702</v>
      </c>
      <c r="I18" s="15">
        <f t="shared" si="8"/>
        <v>517</v>
      </c>
      <c r="J18" s="15">
        <f t="shared" si="8"/>
        <v>1011</v>
      </c>
      <c r="K18" s="15">
        <f t="shared" si="8"/>
        <v>120</v>
      </c>
      <c r="L18" s="15">
        <f t="shared" si="8"/>
        <v>518</v>
      </c>
      <c r="M18" s="15">
        <f t="shared" si="8"/>
        <v>915</v>
      </c>
      <c r="N18" s="16">
        <f t="shared" si="8"/>
        <v>64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10</v>
      </c>
      <c r="B21" s="41">
        <v>2</v>
      </c>
      <c r="C21" s="40" t="s">
        <v>41</v>
      </c>
      <c r="D21" s="40">
        <v>1</v>
      </c>
      <c r="E21" s="40"/>
      <c r="F21" s="39" t="s">
        <v>92</v>
      </c>
      <c r="G21" s="12">
        <f aca="true" t="shared" si="9" ref="G21:G30">M21/K21*9</f>
        <v>3.3096774193548386</v>
      </c>
      <c r="H21" s="12">
        <f aca="true" t="shared" si="10" ref="H21:H30">(L21+N21)/K21</f>
        <v>1.0838709677419356</v>
      </c>
      <c r="I21" s="7">
        <f aca="true" t="shared" si="11" ref="I21:N29">Q21-Y21</f>
        <v>0</v>
      </c>
      <c r="J21" s="7">
        <f t="shared" si="11"/>
        <v>23</v>
      </c>
      <c r="K21" s="13">
        <f t="shared" si="11"/>
        <v>51.666666666666664</v>
      </c>
      <c r="L21" s="7">
        <f t="shared" si="11"/>
        <v>41</v>
      </c>
      <c r="M21" s="7">
        <f t="shared" si="11"/>
        <v>19</v>
      </c>
      <c r="N21" s="7">
        <f t="shared" si="11"/>
        <v>15</v>
      </c>
      <c r="O21" s="5">
        <f aca="true" t="shared" si="12" ref="O21:O28">U21/S21*9</f>
        <v>3.3096774193548386</v>
      </c>
      <c r="P21" s="5">
        <f aca="true" t="shared" si="13" ref="P21:P28">(T21+V21)/S21</f>
        <v>1.0838709677419356</v>
      </c>
      <c r="Q21" s="1">
        <v>0</v>
      </c>
      <c r="R21" s="1">
        <v>23</v>
      </c>
      <c r="S21" s="34">
        <v>51.666666666666664</v>
      </c>
      <c r="T21" s="1">
        <v>41</v>
      </c>
      <c r="U21" s="1">
        <v>19</v>
      </c>
      <c r="V21" s="1">
        <v>15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22</v>
      </c>
      <c r="B22" s="41">
        <v>2</v>
      </c>
      <c r="C22" s="40" t="s">
        <v>58</v>
      </c>
      <c r="D22" s="40">
        <v>2</v>
      </c>
      <c r="E22" s="40"/>
      <c r="F22" s="39" t="s">
        <v>93</v>
      </c>
      <c r="G22" s="12">
        <f t="shared" si="9"/>
        <v>3.4183486238532113</v>
      </c>
      <c r="H22" s="12">
        <f t="shared" si="10"/>
        <v>1.106422018348624</v>
      </c>
      <c r="I22" s="7">
        <f t="shared" si="11"/>
        <v>15</v>
      </c>
      <c r="J22" s="7">
        <f t="shared" si="11"/>
        <v>0</v>
      </c>
      <c r="K22" s="13">
        <f t="shared" si="11"/>
        <v>181.66666666666666</v>
      </c>
      <c r="L22" s="7">
        <f t="shared" si="11"/>
        <v>178</v>
      </c>
      <c r="M22" s="7">
        <f t="shared" si="11"/>
        <v>69</v>
      </c>
      <c r="N22" s="7">
        <f t="shared" si="11"/>
        <v>23</v>
      </c>
      <c r="O22" s="5">
        <f t="shared" si="12"/>
        <v>3.4183486238532113</v>
      </c>
      <c r="P22" s="5">
        <f t="shared" si="13"/>
        <v>1.106422018348624</v>
      </c>
      <c r="Q22" s="1">
        <v>15</v>
      </c>
      <c r="R22" s="1">
        <v>0</v>
      </c>
      <c r="S22" s="34">
        <v>181.66666666666666</v>
      </c>
      <c r="T22" s="1">
        <v>178</v>
      </c>
      <c r="U22" s="1">
        <v>69</v>
      </c>
      <c r="V22" s="1">
        <v>23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22</v>
      </c>
      <c r="B23" s="41">
        <v>3</v>
      </c>
      <c r="C23" s="40" t="s">
        <v>43</v>
      </c>
      <c r="D23" s="40">
        <v>3</v>
      </c>
      <c r="E23" s="40"/>
      <c r="F23" s="39" t="s">
        <v>94</v>
      </c>
      <c r="G23" s="12">
        <f t="shared" si="9"/>
        <v>3.0263736263736267</v>
      </c>
      <c r="H23" s="12">
        <f t="shared" si="10"/>
        <v>1.1934065934065934</v>
      </c>
      <c r="I23" s="7">
        <f t="shared" si="11"/>
        <v>13</v>
      </c>
      <c r="J23" s="7">
        <f t="shared" si="11"/>
        <v>0</v>
      </c>
      <c r="K23" s="13">
        <f t="shared" si="11"/>
        <v>151.66666666666666</v>
      </c>
      <c r="L23" s="7">
        <f t="shared" si="11"/>
        <v>123</v>
      </c>
      <c r="M23" s="7">
        <f t="shared" si="11"/>
        <v>51</v>
      </c>
      <c r="N23" s="7">
        <f t="shared" si="11"/>
        <v>58</v>
      </c>
      <c r="O23" s="5">
        <f t="shared" si="12"/>
        <v>3.0263736263736267</v>
      </c>
      <c r="P23" s="5">
        <f t="shared" si="13"/>
        <v>1.1934065934065934</v>
      </c>
      <c r="Q23" s="1">
        <v>13</v>
      </c>
      <c r="R23" s="1">
        <v>0</v>
      </c>
      <c r="S23" s="34">
        <v>151.66666666666666</v>
      </c>
      <c r="T23" s="1">
        <v>123</v>
      </c>
      <c r="U23" s="1">
        <v>51</v>
      </c>
      <c r="V23" s="1">
        <v>58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15</v>
      </c>
      <c r="B24" s="41">
        <v>3</v>
      </c>
      <c r="C24" s="40" t="s">
        <v>43</v>
      </c>
      <c r="D24" s="40">
        <v>4</v>
      </c>
      <c r="E24" s="40"/>
      <c r="F24" s="39" t="s">
        <v>95</v>
      </c>
      <c r="G24" s="12">
        <f t="shared" si="9"/>
        <v>3.497727272727273</v>
      </c>
      <c r="H24" s="12">
        <f t="shared" si="10"/>
        <v>1.1454545454545455</v>
      </c>
      <c r="I24" s="7">
        <f t="shared" si="11"/>
        <v>8</v>
      </c>
      <c r="J24" s="7">
        <f t="shared" si="11"/>
        <v>0</v>
      </c>
      <c r="K24" s="13">
        <f t="shared" si="11"/>
        <v>146.66666666666666</v>
      </c>
      <c r="L24" s="7">
        <f t="shared" si="11"/>
        <v>132</v>
      </c>
      <c r="M24" s="7">
        <f t="shared" si="11"/>
        <v>57</v>
      </c>
      <c r="N24" s="7">
        <f t="shared" si="11"/>
        <v>36</v>
      </c>
      <c r="O24" s="5">
        <f t="shared" si="12"/>
        <v>3.497727272727273</v>
      </c>
      <c r="P24" s="5">
        <f t="shared" si="13"/>
        <v>1.1454545454545455</v>
      </c>
      <c r="Q24" s="1">
        <v>8</v>
      </c>
      <c r="R24" s="1">
        <v>0</v>
      </c>
      <c r="S24" s="34">
        <v>146.66666666666666</v>
      </c>
      <c r="T24" s="1">
        <v>132</v>
      </c>
      <c r="U24" s="1">
        <v>57</v>
      </c>
      <c r="V24" s="1">
        <v>36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6</v>
      </c>
      <c r="B25" s="41">
        <v>3</v>
      </c>
      <c r="C25" s="40" t="s">
        <v>51</v>
      </c>
      <c r="D25" s="40">
        <v>5</v>
      </c>
      <c r="E25" s="40"/>
      <c r="F25" s="39" t="s">
        <v>96</v>
      </c>
      <c r="G25" s="12">
        <f t="shared" si="9"/>
        <v>5.2024390243902445</v>
      </c>
      <c r="H25" s="12">
        <f t="shared" si="10"/>
        <v>1.3829268292682928</v>
      </c>
      <c r="I25" s="7">
        <f t="shared" si="11"/>
        <v>6</v>
      </c>
      <c r="J25" s="7">
        <f t="shared" si="11"/>
        <v>0</v>
      </c>
      <c r="K25" s="13">
        <f t="shared" si="11"/>
        <v>136.66666666666666</v>
      </c>
      <c r="L25" s="7">
        <f t="shared" si="11"/>
        <v>153</v>
      </c>
      <c r="M25" s="7">
        <f t="shared" si="11"/>
        <v>79</v>
      </c>
      <c r="N25" s="7">
        <f t="shared" si="11"/>
        <v>36</v>
      </c>
      <c r="O25" s="5">
        <f t="shared" si="12"/>
        <v>5.2024390243902445</v>
      </c>
      <c r="P25" s="5">
        <f t="shared" si="13"/>
        <v>1.3829268292682928</v>
      </c>
      <c r="Q25" s="1">
        <v>6</v>
      </c>
      <c r="R25" s="1">
        <v>0</v>
      </c>
      <c r="S25" s="34">
        <v>136.66666666666666</v>
      </c>
      <c r="T25" s="1">
        <v>153</v>
      </c>
      <c r="U25" s="1">
        <v>79</v>
      </c>
      <c r="V25" s="1">
        <v>36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</v>
      </c>
      <c r="B26" s="41">
        <v>3</v>
      </c>
      <c r="C26" s="40" t="s">
        <v>39</v>
      </c>
      <c r="D26" s="40">
        <v>6</v>
      </c>
      <c r="E26" s="40"/>
      <c r="F26" s="39" t="s">
        <v>97</v>
      </c>
      <c r="G26" s="12">
        <f t="shared" si="9"/>
        <v>5.048780487804878</v>
      </c>
      <c r="H26" s="12">
        <f t="shared" si="10"/>
        <v>1.3170731707317074</v>
      </c>
      <c r="I26" s="7">
        <f t="shared" si="11"/>
        <v>0</v>
      </c>
      <c r="J26" s="7">
        <f t="shared" si="11"/>
        <v>0</v>
      </c>
      <c r="K26" s="13">
        <f t="shared" si="11"/>
        <v>41</v>
      </c>
      <c r="L26" s="7">
        <f t="shared" si="11"/>
        <v>41</v>
      </c>
      <c r="M26" s="7">
        <f t="shared" si="11"/>
        <v>23</v>
      </c>
      <c r="N26" s="7">
        <f t="shared" si="11"/>
        <v>13</v>
      </c>
      <c r="O26" s="5">
        <f t="shared" si="12"/>
        <v>5.048780487804878</v>
      </c>
      <c r="P26" s="5">
        <f t="shared" si="13"/>
        <v>1.3170731707317074</v>
      </c>
      <c r="Q26" s="1">
        <v>0</v>
      </c>
      <c r="R26" s="1">
        <v>0</v>
      </c>
      <c r="S26" s="34">
        <v>41</v>
      </c>
      <c r="T26" s="1">
        <v>41</v>
      </c>
      <c r="U26" s="1">
        <v>23</v>
      </c>
      <c r="V26" s="1">
        <v>13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4</v>
      </c>
      <c r="B27" s="41">
        <v>3</v>
      </c>
      <c r="C27" s="40" t="s">
        <v>42</v>
      </c>
      <c r="D27" s="40">
        <v>7</v>
      </c>
      <c r="E27" s="40"/>
      <c r="F27" s="39" t="s">
        <v>98</v>
      </c>
      <c r="G27" s="12">
        <f t="shared" si="9"/>
        <v>12.461538461538463</v>
      </c>
      <c r="H27" s="12">
        <f t="shared" si="10"/>
        <v>3.230769230769231</v>
      </c>
      <c r="I27" s="7">
        <f t="shared" si="11"/>
        <v>0</v>
      </c>
      <c r="J27" s="7">
        <f t="shared" si="11"/>
        <v>0</v>
      </c>
      <c r="K27" s="13">
        <f t="shared" si="11"/>
        <v>4.333333333333333</v>
      </c>
      <c r="L27" s="7">
        <f t="shared" si="11"/>
        <v>11</v>
      </c>
      <c r="M27" s="7">
        <f t="shared" si="11"/>
        <v>6</v>
      </c>
      <c r="N27" s="7">
        <f t="shared" si="11"/>
        <v>3</v>
      </c>
      <c r="O27" s="5">
        <f t="shared" si="12"/>
        <v>12.461538461538463</v>
      </c>
      <c r="P27" s="5">
        <f t="shared" si="13"/>
        <v>3.230769230769231</v>
      </c>
      <c r="Q27" s="1">
        <v>0</v>
      </c>
      <c r="R27" s="1">
        <v>0</v>
      </c>
      <c r="S27" s="34">
        <v>4.333333333333333</v>
      </c>
      <c r="T27" s="1">
        <v>11</v>
      </c>
      <c r="U27" s="1">
        <v>6</v>
      </c>
      <c r="V27" s="1">
        <v>3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7</v>
      </c>
      <c r="B28" s="41">
        <v>3</v>
      </c>
      <c r="C28" s="40" t="s">
        <v>58</v>
      </c>
      <c r="D28" s="40">
        <v>8</v>
      </c>
      <c r="E28" s="40"/>
      <c r="F28" s="39" t="s">
        <v>99</v>
      </c>
      <c r="G28" s="12">
        <f t="shared" si="9"/>
        <v>5.448795180722891</v>
      </c>
      <c r="H28" s="12">
        <f t="shared" si="10"/>
        <v>1.5813253012048192</v>
      </c>
      <c r="I28" s="7">
        <f t="shared" si="11"/>
        <v>6</v>
      </c>
      <c r="J28" s="7">
        <f t="shared" si="11"/>
        <v>0</v>
      </c>
      <c r="K28" s="13">
        <f t="shared" si="11"/>
        <v>110.66666666666667</v>
      </c>
      <c r="L28" s="7">
        <f t="shared" si="11"/>
        <v>147</v>
      </c>
      <c r="M28" s="7">
        <f t="shared" si="11"/>
        <v>67</v>
      </c>
      <c r="N28" s="7">
        <f t="shared" si="11"/>
        <v>28</v>
      </c>
      <c r="O28" s="5">
        <f t="shared" si="12"/>
        <v>5.448795180722891</v>
      </c>
      <c r="P28" s="5">
        <f t="shared" si="13"/>
        <v>1.5813253012048192</v>
      </c>
      <c r="Q28" s="1">
        <v>6</v>
      </c>
      <c r="R28" s="1">
        <v>0</v>
      </c>
      <c r="S28" s="34">
        <v>110.66666666666667</v>
      </c>
      <c r="T28" s="1">
        <v>147</v>
      </c>
      <c r="U28" s="1">
        <v>67</v>
      </c>
      <c r="V28" s="1">
        <v>28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 t="s">
        <v>361</v>
      </c>
      <c r="B29" s="41">
        <v>3</v>
      </c>
      <c r="C29" s="40" t="s">
        <v>39</v>
      </c>
      <c r="D29" s="40">
        <v>9</v>
      </c>
      <c r="E29" s="40"/>
      <c r="F29" s="39" t="s">
        <v>104</v>
      </c>
      <c r="G29" s="12">
        <f t="shared" si="9"/>
        <v>4.050000000000001</v>
      </c>
      <c r="H29" s="12">
        <f t="shared" si="10"/>
        <v>1.6500000000000001</v>
      </c>
      <c r="I29" s="7">
        <f t="shared" si="11"/>
        <v>0</v>
      </c>
      <c r="J29" s="7">
        <f t="shared" si="11"/>
        <v>0</v>
      </c>
      <c r="K29" s="13">
        <f t="shared" si="11"/>
        <v>13.333333333333332</v>
      </c>
      <c r="L29" s="7">
        <f t="shared" si="11"/>
        <v>18</v>
      </c>
      <c r="M29" s="7">
        <f t="shared" si="11"/>
        <v>6</v>
      </c>
      <c r="N29" s="7">
        <f t="shared" si="11"/>
        <v>4</v>
      </c>
      <c r="O29" s="5">
        <f>U29/S29*9</f>
        <v>5.934065934065934</v>
      </c>
      <c r="P29" s="5">
        <f>(T29+V29)/S29</f>
        <v>1.6153846153846154</v>
      </c>
      <c r="Q29" s="1">
        <v>1</v>
      </c>
      <c r="R29" s="1">
        <v>0</v>
      </c>
      <c r="S29" s="34">
        <v>30.333333333333332</v>
      </c>
      <c r="T29" s="1">
        <v>39</v>
      </c>
      <c r="U29" s="1">
        <v>20</v>
      </c>
      <c r="V29" s="1">
        <v>10</v>
      </c>
      <c r="W29" s="5">
        <f>AC29/AA29*9</f>
        <v>7.411764705882352</v>
      </c>
      <c r="X29" s="5">
        <f>(AB29+AD29)/AA29</f>
        <v>1.588235294117647</v>
      </c>
      <c r="Y29" s="1">
        <v>1</v>
      </c>
      <c r="Z29" s="1">
        <v>0</v>
      </c>
      <c r="AA29" s="1">
        <v>17</v>
      </c>
      <c r="AB29" s="1">
        <v>21</v>
      </c>
      <c r="AC29" s="1">
        <v>14</v>
      </c>
      <c r="AD29" s="1">
        <v>6</v>
      </c>
    </row>
    <row r="30" spans="1:14" ht="15.75" thickBot="1">
      <c r="A30" s="7">
        <f>SUM(A21:A29)</f>
        <v>87</v>
      </c>
      <c r="B30" s="7"/>
      <c r="C30" s="7"/>
      <c r="D30" s="7"/>
      <c r="E30" s="7"/>
      <c r="F30" s="10"/>
      <c r="G30" s="17">
        <f t="shared" si="9"/>
        <v>4.050537206526064</v>
      </c>
      <c r="H30" s="18">
        <f t="shared" si="10"/>
        <v>1.2654198169518505</v>
      </c>
      <c r="I30" s="15">
        <f aca="true" t="shared" si="16" ref="I30:N30">SUM(I21:I29)</f>
        <v>48</v>
      </c>
      <c r="J30" s="15">
        <f t="shared" si="16"/>
        <v>23</v>
      </c>
      <c r="K30" s="19">
        <f t="shared" si="16"/>
        <v>837.6666666666666</v>
      </c>
      <c r="L30" s="15">
        <f t="shared" si="16"/>
        <v>844</v>
      </c>
      <c r="M30" s="15">
        <f t="shared" si="16"/>
        <v>377</v>
      </c>
      <c r="N30" s="16">
        <f t="shared" si="16"/>
        <v>216</v>
      </c>
    </row>
    <row r="31" spans="1:14" ht="15">
      <c r="A31" s="7">
        <f>A18+A30</f>
        <v>256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2:6" s="7" customFormat="1" ht="15">
      <c r="B33" s="37"/>
      <c r="F33" s="10"/>
    </row>
    <row r="34" spans="1:14" ht="15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8" t="s">
        <v>0</v>
      </c>
      <c r="B35" s="8" t="s">
        <v>30</v>
      </c>
      <c r="C35" s="8" t="s">
        <v>38</v>
      </c>
      <c r="D35" s="8" t="s">
        <v>1</v>
      </c>
      <c r="E35" s="7"/>
      <c r="F35" s="9" t="s">
        <v>29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40"/>
      <c r="B36" s="41">
        <v>2</v>
      </c>
      <c r="C36" s="40" t="s">
        <v>51</v>
      </c>
      <c r="D36" s="40" t="s">
        <v>18</v>
      </c>
      <c r="E36" s="40"/>
      <c r="F36" s="39" t="s">
        <v>101</v>
      </c>
      <c r="G36" s="7">
        <v>1</v>
      </c>
      <c r="H36" s="7"/>
      <c r="I36" s="7"/>
      <c r="J36" s="7"/>
      <c r="K36" s="7"/>
      <c r="L36" s="7"/>
      <c r="M36" s="7"/>
      <c r="N36" s="7"/>
    </row>
    <row r="37" spans="1:14" ht="15">
      <c r="A37" s="40"/>
      <c r="B37" s="41">
        <v>3</v>
      </c>
      <c r="C37" s="40" t="s">
        <v>44</v>
      </c>
      <c r="D37" s="40" t="s">
        <v>16</v>
      </c>
      <c r="E37" s="40"/>
      <c r="F37" s="39" t="s">
        <v>102</v>
      </c>
      <c r="G37" s="7">
        <v>2</v>
      </c>
      <c r="H37" s="7"/>
      <c r="I37" s="7"/>
      <c r="J37" s="7"/>
      <c r="K37" s="7"/>
      <c r="L37" s="7"/>
      <c r="M37" s="7"/>
      <c r="N37" s="7"/>
    </row>
    <row r="38" spans="1:14" ht="15">
      <c r="A38" s="40"/>
      <c r="B38" s="41">
        <v>3</v>
      </c>
      <c r="C38" s="40" t="s">
        <v>41</v>
      </c>
      <c r="D38" s="40" t="s">
        <v>45</v>
      </c>
      <c r="E38" s="40"/>
      <c r="F38" s="39" t="s">
        <v>103</v>
      </c>
      <c r="G38" s="7">
        <v>3</v>
      </c>
      <c r="H38" s="7"/>
      <c r="I38" s="7"/>
      <c r="J38" s="7"/>
      <c r="K38" s="7"/>
      <c r="L38" s="7"/>
      <c r="M38" s="7"/>
      <c r="N38" s="7"/>
    </row>
    <row r="39" spans="1:14" ht="15">
      <c r="A39" s="40" t="s">
        <v>360</v>
      </c>
      <c r="B39" s="41">
        <v>3</v>
      </c>
      <c r="C39" s="40" t="s">
        <v>52</v>
      </c>
      <c r="D39" s="40" t="s">
        <v>45</v>
      </c>
      <c r="E39" s="40"/>
      <c r="F39" s="39" t="s">
        <v>100</v>
      </c>
      <c r="G39" s="7">
        <v>4</v>
      </c>
      <c r="H39" s="7"/>
      <c r="I39" s="7"/>
      <c r="J39" s="7"/>
      <c r="K39" s="7"/>
      <c r="L39" s="7"/>
      <c r="M39" s="7"/>
      <c r="N39" s="7"/>
    </row>
    <row r="40" spans="1:14" ht="15">
      <c r="A40" s="40"/>
      <c r="B40" s="41">
        <v>3</v>
      </c>
      <c r="C40" s="40" t="s">
        <v>41</v>
      </c>
      <c r="D40" s="40" t="s">
        <v>19</v>
      </c>
      <c r="E40" s="40"/>
      <c r="F40" s="39" t="s">
        <v>105</v>
      </c>
      <c r="G40" s="7">
        <v>5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40</v>
      </c>
      <c r="D41" s="40" t="s">
        <v>45</v>
      </c>
      <c r="E41" s="40"/>
      <c r="F41" s="39" t="s">
        <v>106</v>
      </c>
      <c r="G41" s="7">
        <v>6</v>
      </c>
      <c r="H41" s="40"/>
      <c r="I41" s="41"/>
      <c r="J41" s="40"/>
      <c r="K41" s="40"/>
      <c r="L41" s="40"/>
      <c r="M41" s="39"/>
      <c r="N41" s="7"/>
    </row>
    <row r="42" spans="1:14" ht="15">
      <c r="A42" s="40"/>
      <c r="B42" s="41">
        <v>3</v>
      </c>
      <c r="C42" s="40" t="s">
        <v>58</v>
      </c>
      <c r="D42" s="40" t="s">
        <v>45</v>
      </c>
      <c r="E42" s="40"/>
      <c r="F42" s="39" t="s">
        <v>107</v>
      </c>
      <c r="G42" s="7">
        <v>7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41</v>
      </c>
      <c r="D43" s="40" t="s">
        <v>19</v>
      </c>
      <c r="E43" s="40"/>
      <c r="F43" s="39" t="s">
        <v>108</v>
      </c>
      <c r="G43" s="7">
        <v>8</v>
      </c>
      <c r="H43" s="7"/>
      <c r="I43" s="7"/>
      <c r="J43" s="7"/>
      <c r="K43" s="7"/>
      <c r="L43" s="7"/>
      <c r="M43" s="7"/>
      <c r="N43" s="7"/>
    </row>
    <row r="44" spans="1:7" ht="15">
      <c r="A44" s="40"/>
      <c r="B44" s="41">
        <v>3</v>
      </c>
      <c r="C44" s="40" t="s">
        <v>58</v>
      </c>
      <c r="D44" s="40" t="s">
        <v>19</v>
      </c>
      <c r="E44" s="40"/>
      <c r="F44" s="39" t="s">
        <v>109</v>
      </c>
      <c r="G44" s="7">
        <v>9</v>
      </c>
    </row>
    <row r="45" spans="1:7" ht="15">
      <c r="A45" s="40"/>
      <c r="B45" s="41">
        <v>3</v>
      </c>
      <c r="C45" s="40" t="s">
        <v>39</v>
      </c>
      <c r="D45" s="40" t="s">
        <v>45</v>
      </c>
      <c r="E45" s="40"/>
      <c r="F45" s="39" t="s">
        <v>110</v>
      </c>
      <c r="G45" s="7">
        <v>10</v>
      </c>
    </row>
    <row r="46" spans="1:7" ht="15">
      <c r="A46" s="40"/>
      <c r="B46" s="41">
        <v>3</v>
      </c>
      <c r="C46" s="40" t="s">
        <v>52</v>
      </c>
      <c r="D46" s="40" t="s">
        <v>45</v>
      </c>
      <c r="E46" s="40"/>
      <c r="F46" s="39" t="s">
        <v>111</v>
      </c>
      <c r="G46" s="7">
        <v>11</v>
      </c>
    </row>
    <row r="47" spans="1:7" ht="15">
      <c r="A47" s="40"/>
      <c r="B47" s="41">
        <v>3</v>
      </c>
      <c r="C47" s="40" t="s">
        <v>58</v>
      </c>
      <c r="D47" s="40" t="s">
        <v>45</v>
      </c>
      <c r="E47" s="40"/>
      <c r="F47" s="39" t="s">
        <v>112</v>
      </c>
      <c r="G47" s="7">
        <v>12</v>
      </c>
    </row>
    <row r="48" spans="1:7" ht="15">
      <c r="A48" s="40"/>
      <c r="B48" s="41">
        <v>3</v>
      </c>
      <c r="C48" s="40" t="s">
        <v>40</v>
      </c>
      <c r="D48" s="40" t="s">
        <v>19</v>
      </c>
      <c r="E48" s="40"/>
      <c r="F48" s="39" t="s">
        <v>113</v>
      </c>
      <c r="G48" s="7">
        <v>13</v>
      </c>
    </row>
    <row r="49" spans="1:7" ht="15">
      <c r="A49" s="40"/>
      <c r="B49" s="41">
        <v>3</v>
      </c>
      <c r="C49" s="40" t="s">
        <v>64</v>
      </c>
      <c r="D49" s="40" t="s">
        <v>45</v>
      </c>
      <c r="E49" s="40"/>
      <c r="F49" s="39" t="s">
        <v>114</v>
      </c>
      <c r="G49" s="7">
        <v>14</v>
      </c>
    </row>
    <row r="50" spans="1:7" ht="15">
      <c r="A50" s="40"/>
      <c r="B50" s="41">
        <v>3</v>
      </c>
      <c r="C50" s="40" t="s">
        <v>39</v>
      </c>
      <c r="D50" s="40" t="s">
        <v>45</v>
      </c>
      <c r="E50" s="40"/>
      <c r="F50" s="39" t="s">
        <v>115</v>
      </c>
      <c r="G5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160156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6.6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55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1</v>
      </c>
      <c r="B4" s="41">
        <v>2</v>
      </c>
      <c r="C4" s="40" t="s">
        <v>58</v>
      </c>
      <c r="D4" s="40" t="s">
        <v>14</v>
      </c>
      <c r="E4" s="40"/>
      <c r="F4" s="39" t="s">
        <v>116</v>
      </c>
      <c r="G4" s="11">
        <f>J4/H4</f>
        <v>0.3375</v>
      </c>
      <c r="H4" s="7">
        <f aca="true" t="shared" si="0" ref="H4:L19">P4-X4</f>
        <v>240</v>
      </c>
      <c r="I4" s="7">
        <f t="shared" si="0"/>
        <v>42</v>
      </c>
      <c r="J4" s="7">
        <f t="shared" si="0"/>
        <v>81</v>
      </c>
      <c r="K4" s="7">
        <f t="shared" si="0"/>
        <v>12</v>
      </c>
      <c r="L4" s="7">
        <f t="shared" si="0"/>
        <v>45</v>
      </c>
      <c r="M4" s="7">
        <f>I4+L4-K4</f>
        <v>75</v>
      </c>
      <c r="N4" s="7">
        <f aca="true" t="shared" si="1" ref="N4:N16">V4-AD4</f>
        <v>0</v>
      </c>
      <c r="O4" s="4">
        <f aca="true" t="shared" si="2" ref="O4:O16">R4/P4</f>
        <v>0.3375</v>
      </c>
      <c r="P4" s="1">
        <v>240</v>
      </c>
      <c r="Q4" s="1">
        <v>42</v>
      </c>
      <c r="R4" s="1">
        <v>81</v>
      </c>
      <c r="S4" s="1">
        <v>12</v>
      </c>
      <c r="T4" s="1">
        <v>45</v>
      </c>
      <c r="U4" s="1">
        <f aca="true" t="shared" si="3" ref="U4:U16">Q4+T4-S4</f>
        <v>75</v>
      </c>
      <c r="V4" s="1">
        <v>0</v>
      </c>
      <c r="W4" s="4" t="e">
        <f aca="true" t="shared" si="4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6">Y4+AB4-AA4</f>
        <v>0</v>
      </c>
      <c r="AD4" s="1">
        <v>0</v>
      </c>
    </row>
    <row r="5" spans="1:30" ht="15">
      <c r="A5" s="40">
        <v>2</v>
      </c>
      <c r="B5" s="41">
        <v>3</v>
      </c>
      <c r="C5" s="40" t="s">
        <v>42</v>
      </c>
      <c r="D5" s="40" t="s">
        <v>14</v>
      </c>
      <c r="E5" s="40"/>
      <c r="F5" s="39" t="s">
        <v>117</v>
      </c>
      <c r="G5" s="11">
        <f aca="true" t="shared" si="6" ref="G5:G21">J5/H5</f>
        <v>0.25196850393700787</v>
      </c>
      <c r="H5" s="7">
        <f t="shared" si="0"/>
        <v>127</v>
      </c>
      <c r="I5" s="7">
        <f t="shared" si="0"/>
        <v>16</v>
      </c>
      <c r="J5" s="7">
        <f t="shared" si="0"/>
        <v>32</v>
      </c>
      <c r="K5" s="7">
        <f t="shared" si="0"/>
        <v>4</v>
      </c>
      <c r="L5" s="7">
        <f t="shared" si="0"/>
        <v>14</v>
      </c>
      <c r="M5" s="7">
        <f aca="true" t="shared" si="7" ref="M5:M16">I5+L5-K5</f>
        <v>26</v>
      </c>
      <c r="N5" s="7">
        <f t="shared" si="1"/>
        <v>0</v>
      </c>
      <c r="O5" s="4">
        <f t="shared" si="2"/>
        <v>0.25196850393700787</v>
      </c>
      <c r="P5" s="1">
        <v>127</v>
      </c>
      <c r="Q5" s="1">
        <v>16</v>
      </c>
      <c r="R5" s="1">
        <v>32</v>
      </c>
      <c r="S5" s="1">
        <v>4</v>
      </c>
      <c r="T5" s="1">
        <v>14</v>
      </c>
      <c r="U5" s="1">
        <f t="shared" si="3"/>
        <v>26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 t="s">
        <v>361</v>
      </c>
      <c r="B6" s="41">
        <v>2</v>
      </c>
      <c r="C6" s="40" t="s">
        <v>40</v>
      </c>
      <c r="D6" s="40" t="s">
        <v>15</v>
      </c>
      <c r="E6" s="40"/>
      <c r="F6" s="39" t="s">
        <v>143</v>
      </c>
      <c r="G6" s="11">
        <f t="shared" si="6"/>
        <v>0.25217391304347825</v>
      </c>
      <c r="H6" s="7">
        <f t="shared" si="0"/>
        <v>345</v>
      </c>
      <c r="I6" s="7">
        <f t="shared" si="0"/>
        <v>36</v>
      </c>
      <c r="J6" s="7">
        <f t="shared" si="0"/>
        <v>87</v>
      </c>
      <c r="K6" s="7">
        <f t="shared" si="0"/>
        <v>9</v>
      </c>
      <c r="L6" s="7">
        <f t="shared" si="0"/>
        <v>49</v>
      </c>
      <c r="M6" s="7">
        <f t="shared" si="7"/>
        <v>76</v>
      </c>
      <c r="N6" s="7">
        <f t="shared" si="1"/>
        <v>2</v>
      </c>
      <c r="O6" s="4">
        <f t="shared" si="2"/>
        <v>0.25217391304347825</v>
      </c>
      <c r="P6" s="1">
        <v>345</v>
      </c>
      <c r="Q6" s="1">
        <v>36</v>
      </c>
      <c r="R6" s="1">
        <v>87</v>
      </c>
      <c r="S6" s="1">
        <v>9</v>
      </c>
      <c r="T6" s="1">
        <v>49</v>
      </c>
      <c r="U6" s="1">
        <f t="shared" si="3"/>
        <v>76</v>
      </c>
      <c r="V6" s="1">
        <v>2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28</v>
      </c>
      <c r="B7" s="41">
        <v>2</v>
      </c>
      <c r="C7" s="40" t="s">
        <v>44</v>
      </c>
      <c r="D7" s="40" t="s">
        <v>17</v>
      </c>
      <c r="E7" s="40"/>
      <c r="F7" s="39" t="s">
        <v>119</v>
      </c>
      <c r="G7" s="11">
        <f t="shared" si="6"/>
        <v>0.2476489028213166</v>
      </c>
      <c r="H7" s="7">
        <f t="shared" si="0"/>
        <v>319</v>
      </c>
      <c r="I7" s="7">
        <f t="shared" si="0"/>
        <v>53</v>
      </c>
      <c r="J7" s="7">
        <f t="shared" si="0"/>
        <v>79</v>
      </c>
      <c r="K7" s="7">
        <f t="shared" si="0"/>
        <v>16</v>
      </c>
      <c r="L7" s="7">
        <f t="shared" si="0"/>
        <v>50</v>
      </c>
      <c r="M7" s="7">
        <f t="shared" si="7"/>
        <v>87</v>
      </c>
      <c r="N7" s="7">
        <f t="shared" si="1"/>
        <v>7</v>
      </c>
      <c r="O7" s="4">
        <f t="shared" si="2"/>
        <v>0.2476489028213166</v>
      </c>
      <c r="P7" s="1">
        <v>319</v>
      </c>
      <c r="Q7" s="1">
        <v>53</v>
      </c>
      <c r="R7" s="1">
        <v>79</v>
      </c>
      <c r="S7" s="1">
        <v>16</v>
      </c>
      <c r="T7" s="1">
        <v>50</v>
      </c>
      <c r="U7" s="1">
        <f t="shared" si="3"/>
        <v>87</v>
      </c>
      <c r="V7" s="1">
        <v>7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16</v>
      </c>
      <c r="B8" s="41">
        <v>2</v>
      </c>
      <c r="C8" s="40" t="s">
        <v>39</v>
      </c>
      <c r="D8" s="40" t="s">
        <v>71</v>
      </c>
      <c r="E8" s="40" t="s">
        <v>17</v>
      </c>
      <c r="F8" s="39" t="s">
        <v>120</v>
      </c>
      <c r="G8" s="11">
        <f t="shared" si="6"/>
        <v>0.25</v>
      </c>
      <c r="H8" s="7">
        <f t="shared" si="0"/>
        <v>416</v>
      </c>
      <c r="I8" s="7">
        <f t="shared" si="0"/>
        <v>54</v>
      </c>
      <c r="J8" s="7">
        <f t="shared" si="0"/>
        <v>104</v>
      </c>
      <c r="K8" s="7">
        <f t="shared" si="0"/>
        <v>19</v>
      </c>
      <c r="L8" s="7">
        <f t="shared" si="0"/>
        <v>72</v>
      </c>
      <c r="M8" s="7">
        <f t="shared" si="7"/>
        <v>107</v>
      </c>
      <c r="N8" s="7">
        <f t="shared" si="1"/>
        <v>2</v>
      </c>
      <c r="O8" s="4">
        <f t="shared" si="2"/>
        <v>0.25</v>
      </c>
      <c r="P8" s="1">
        <v>416</v>
      </c>
      <c r="Q8" s="1">
        <v>54</v>
      </c>
      <c r="R8" s="1">
        <v>104</v>
      </c>
      <c r="S8" s="1">
        <v>19</v>
      </c>
      <c r="T8" s="1">
        <v>72</v>
      </c>
      <c r="U8" s="1">
        <f t="shared" si="3"/>
        <v>107</v>
      </c>
      <c r="V8" s="1">
        <v>2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2</v>
      </c>
      <c r="B9" s="41">
        <v>3</v>
      </c>
      <c r="C9" s="40" t="s">
        <v>42</v>
      </c>
      <c r="D9" s="40" t="s">
        <v>16</v>
      </c>
      <c r="E9" s="40"/>
      <c r="F9" s="39" t="s">
        <v>121</v>
      </c>
      <c r="G9" s="11">
        <f>J9/H9</f>
        <v>0.2268041237113402</v>
      </c>
      <c r="H9" s="7">
        <f t="shared" si="0"/>
        <v>97</v>
      </c>
      <c r="I9" s="7">
        <f t="shared" si="0"/>
        <v>19</v>
      </c>
      <c r="J9" s="7">
        <f t="shared" si="0"/>
        <v>22</v>
      </c>
      <c r="K9" s="7">
        <f t="shared" si="0"/>
        <v>1</v>
      </c>
      <c r="L9" s="7">
        <f t="shared" si="0"/>
        <v>5</v>
      </c>
      <c r="M9" s="7">
        <f>I9+L9-K9</f>
        <v>23</v>
      </c>
      <c r="N9" s="7">
        <f t="shared" si="1"/>
        <v>13</v>
      </c>
      <c r="O9" s="4">
        <f t="shared" si="2"/>
        <v>0.2268041237113402</v>
      </c>
      <c r="P9" s="1">
        <v>97</v>
      </c>
      <c r="Q9" s="1">
        <v>19</v>
      </c>
      <c r="R9" s="1">
        <v>22</v>
      </c>
      <c r="S9" s="1">
        <v>1</v>
      </c>
      <c r="T9" s="1">
        <v>5</v>
      </c>
      <c r="U9" s="1">
        <f t="shared" si="3"/>
        <v>23</v>
      </c>
      <c r="V9" s="1">
        <v>13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4</v>
      </c>
      <c r="B10" s="41">
        <v>2</v>
      </c>
      <c r="C10" s="40" t="s">
        <v>40</v>
      </c>
      <c r="D10" s="40" t="s">
        <v>18</v>
      </c>
      <c r="E10" s="40" t="s">
        <v>122</v>
      </c>
      <c r="F10" s="39" t="s">
        <v>123</v>
      </c>
      <c r="G10" s="11">
        <f>J10/H10</f>
        <v>0.2819767441860465</v>
      </c>
      <c r="H10" s="7">
        <f t="shared" si="0"/>
        <v>344</v>
      </c>
      <c r="I10" s="7">
        <f t="shared" si="0"/>
        <v>56</v>
      </c>
      <c r="J10" s="7">
        <f t="shared" si="0"/>
        <v>97</v>
      </c>
      <c r="K10" s="7">
        <f t="shared" si="0"/>
        <v>7</v>
      </c>
      <c r="L10" s="7">
        <f t="shared" si="0"/>
        <v>45</v>
      </c>
      <c r="M10" s="7">
        <f>I10+L10-K10</f>
        <v>94</v>
      </c>
      <c r="N10" s="7">
        <f t="shared" si="1"/>
        <v>16</v>
      </c>
      <c r="O10" s="4">
        <f t="shared" si="2"/>
        <v>0.2819767441860465</v>
      </c>
      <c r="P10" s="1">
        <v>344</v>
      </c>
      <c r="Q10" s="1">
        <v>56</v>
      </c>
      <c r="R10" s="1">
        <v>97</v>
      </c>
      <c r="S10" s="1">
        <v>7</v>
      </c>
      <c r="T10" s="1">
        <v>45</v>
      </c>
      <c r="U10" s="1">
        <f t="shared" si="3"/>
        <v>94</v>
      </c>
      <c r="V10" s="1">
        <v>16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9</v>
      </c>
      <c r="B11" s="41">
        <v>3</v>
      </c>
      <c r="C11" s="40" t="s">
        <v>51</v>
      </c>
      <c r="D11" s="40" t="s">
        <v>73</v>
      </c>
      <c r="E11" s="40" t="s">
        <v>18</v>
      </c>
      <c r="F11" s="39" t="s">
        <v>124</v>
      </c>
      <c r="G11" s="11">
        <f t="shared" si="6"/>
        <v>0.22377622377622378</v>
      </c>
      <c r="H11" s="7">
        <f t="shared" si="0"/>
        <v>286</v>
      </c>
      <c r="I11" s="7">
        <f t="shared" si="0"/>
        <v>28</v>
      </c>
      <c r="J11" s="7">
        <f t="shared" si="0"/>
        <v>64</v>
      </c>
      <c r="K11" s="7">
        <f t="shared" si="0"/>
        <v>2</v>
      </c>
      <c r="L11" s="7">
        <f t="shared" si="0"/>
        <v>14</v>
      </c>
      <c r="M11" s="7">
        <f t="shared" si="7"/>
        <v>40</v>
      </c>
      <c r="N11" s="7">
        <f t="shared" si="1"/>
        <v>5</v>
      </c>
      <c r="O11" s="4">
        <f t="shared" si="2"/>
        <v>0.22377622377622378</v>
      </c>
      <c r="P11" s="1">
        <v>286</v>
      </c>
      <c r="Q11" s="1">
        <v>28</v>
      </c>
      <c r="R11" s="1">
        <v>64</v>
      </c>
      <c r="S11" s="1">
        <v>2</v>
      </c>
      <c r="T11" s="1">
        <v>14</v>
      </c>
      <c r="U11" s="1">
        <f t="shared" si="3"/>
        <v>40</v>
      </c>
      <c r="V11" s="1">
        <v>5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s="57" customFormat="1" ht="15">
      <c r="A12" s="40" t="s">
        <v>361</v>
      </c>
      <c r="B12" s="41">
        <v>3</v>
      </c>
      <c r="C12" s="40" t="s">
        <v>52</v>
      </c>
      <c r="D12" s="40" t="s">
        <v>19</v>
      </c>
      <c r="F12" s="39" t="s">
        <v>149</v>
      </c>
      <c r="G12" s="71">
        <f t="shared" si="6"/>
        <v>0.25806451612903225</v>
      </c>
      <c r="H12" s="40">
        <f t="shared" si="0"/>
        <v>31</v>
      </c>
      <c r="I12" s="40">
        <f t="shared" si="0"/>
        <v>2</v>
      </c>
      <c r="J12" s="40">
        <f t="shared" si="0"/>
        <v>8</v>
      </c>
      <c r="K12" s="40">
        <f t="shared" si="0"/>
        <v>1</v>
      </c>
      <c r="L12" s="40">
        <f t="shared" si="0"/>
        <v>5</v>
      </c>
      <c r="M12" s="40">
        <f t="shared" si="7"/>
        <v>6</v>
      </c>
      <c r="N12" s="40">
        <f t="shared" si="1"/>
        <v>1</v>
      </c>
      <c r="O12" s="72">
        <f t="shared" si="2"/>
        <v>0.22826086956521738</v>
      </c>
      <c r="P12" s="57">
        <v>92</v>
      </c>
      <c r="Q12" s="57">
        <v>4</v>
      </c>
      <c r="R12" s="57">
        <v>21</v>
      </c>
      <c r="S12" s="57">
        <v>3</v>
      </c>
      <c r="T12" s="57">
        <v>13</v>
      </c>
      <c r="U12" s="57">
        <f t="shared" si="3"/>
        <v>14</v>
      </c>
      <c r="V12" s="57">
        <v>1</v>
      </c>
      <c r="W12" s="72">
        <f t="shared" si="4"/>
        <v>0.21311475409836064</v>
      </c>
      <c r="X12" s="57">
        <v>61</v>
      </c>
      <c r="Y12" s="57">
        <v>2</v>
      </c>
      <c r="Z12" s="57">
        <v>13</v>
      </c>
      <c r="AA12" s="57">
        <v>2</v>
      </c>
      <c r="AB12" s="57">
        <v>8</v>
      </c>
      <c r="AC12" s="57">
        <f t="shared" si="5"/>
        <v>8</v>
      </c>
      <c r="AD12" s="57">
        <v>0</v>
      </c>
    </row>
    <row r="13" spans="1:30" ht="15">
      <c r="A13" s="40">
        <v>27</v>
      </c>
      <c r="B13" s="41">
        <v>3</v>
      </c>
      <c r="C13" s="40" t="s">
        <v>40</v>
      </c>
      <c r="D13" s="40" t="s">
        <v>19</v>
      </c>
      <c r="E13" s="40"/>
      <c r="F13" s="39" t="s">
        <v>126</v>
      </c>
      <c r="G13" s="11">
        <f t="shared" si="6"/>
        <v>0.31493506493506496</v>
      </c>
      <c r="H13" s="7">
        <f t="shared" si="0"/>
        <v>308</v>
      </c>
      <c r="I13" s="7">
        <f t="shared" si="0"/>
        <v>63</v>
      </c>
      <c r="J13" s="7">
        <f t="shared" si="0"/>
        <v>97</v>
      </c>
      <c r="K13" s="7">
        <f t="shared" si="0"/>
        <v>15</v>
      </c>
      <c r="L13" s="7">
        <f t="shared" si="0"/>
        <v>60</v>
      </c>
      <c r="M13" s="7">
        <f t="shared" si="7"/>
        <v>108</v>
      </c>
      <c r="N13" s="7">
        <f t="shared" si="1"/>
        <v>29</v>
      </c>
      <c r="O13" s="4">
        <f t="shared" si="2"/>
        <v>0.3008849557522124</v>
      </c>
      <c r="P13" s="1">
        <v>339</v>
      </c>
      <c r="Q13" s="1">
        <v>66</v>
      </c>
      <c r="R13" s="1">
        <v>102</v>
      </c>
      <c r="S13" s="1">
        <v>16</v>
      </c>
      <c r="T13" s="1">
        <v>64</v>
      </c>
      <c r="U13" s="1">
        <f t="shared" si="3"/>
        <v>114</v>
      </c>
      <c r="V13" s="1">
        <v>30</v>
      </c>
      <c r="W13" s="4">
        <f t="shared" si="4"/>
        <v>0.16129032258064516</v>
      </c>
      <c r="X13" s="1">
        <v>31</v>
      </c>
      <c r="Y13" s="1">
        <v>3</v>
      </c>
      <c r="Z13" s="1">
        <v>5</v>
      </c>
      <c r="AA13" s="1">
        <v>1</v>
      </c>
      <c r="AB13" s="1">
        <v>4</v>
      </c>
      <c r="AC13" s="1">
        <f t="shared" si="5"/>
        <v>6</v>
      </c>
      <c r="AD13" s="1">
        <v>1</v>
      </c>
    </row>
    <row r="14" spans="1:30" ht="15">
      <c r="A14" s="40">
        <v>18</v>
      </c>
      <c r="B14" s="41">
        <v>3</v>
      </c>
      <c r="C14" s="40" t="s">
        <v>42</v>
      </c>
      <c r="D14" s="40" t="s">
        <v>19</v>
      </c>
      <c r="E14" s="40"/>
      <c r="F14" s="39" t="s">
        <v>127</v>
      </c>
      <c r="G14" s="11">
        <f t="shared" si="6"/>
        <v>0.28688524590163933</v>
      </c>
      <c r="H14" s="7">
        <f t="shared" si="0"/>
        <v>366</v>
      </c>
      <c r="I14" s="7">
        <f t="shared" si="0"/>
        <v>58</v>
      </c>
      <c r="J14" s="7">
        <f t="shared" si="0"/>
        <v>105</v>
      </c>
      <c r="K14" s="7">
        <f t="shared" si="0"/>
        <v>17</v>
      </c>
      <c r="L14" s="7">
        <f t="shared" si="0"/>
        <v>64</v>
      </c>
      <c r="M14" s="7">
        <f t="shared" si="7"/>
        <v>105</v>
      </c>
      <c r="N14" s="7">
        <f t="shared" si="1"/>
        <v>2</v>
      </c>
      <c r="O14" s="4">
        <f t="shared" si="2"/>
        <v>0.28688524590163933</v>
      </c>
      <c r="P14" s="1">
        <v>366</v>
      </c>
      <c r="Q14" s="1">
        <v>58</v>
      </c>
      <c r="R14" s="1">
        <v>105</v>
      </c>
      <c r="S14" s="1">
        <v>17</v>
      </c>
      <c r="T14" s="1">
        <v>64</v>
      </c>
      <c r="U14" s="1">
        <f t="shared" si="3"/>
        <v>105</v>
      </c>
      <c r="V14" s="1">
        <v>2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13</v>
      </c>
      <c r="B15" s="41">
        <v>3</v>
      </c>
      <c r="C15" s="40" t="s">
        <v>58</v>
      </c>
      <c r="D15" s="40" t="s">
        <v>19</v>
      </c>
      <c r="E15" s="40" t="s">
        <v>16</v>
      </c>
      <c r="F15" s="39" t="s">
        <v>128</v>
      </c>
      <c r="G15" s="11">
        <f>J15/H15</f>
        <v>0.28211586901763225</v>
      </c>
      <c r="H15" s="7">
        <f t="shared" si="0"/>
        <v>397</v>
      </c>
      <c r="I15" s="7">
        <f t="shared" si="0"/>
        <v>64</v>
      </c>
      <c r="J15" s="7">
        <f t="shared" si="0"/>
        <v>112</v>
      </c>
      <c r="K15" s="7">
        <f t="shared" si="0"/>
        <v>8</v>
      </c>
      <c r="L15" s="7">
        <f t="shared" si="0"/>
        <v>46</v>
      </c>
      <c r="M15" s="7">
        <f>I15+L15-K15</f>
        <v>102</v>
      </c>
      <c r="N15" s="7">
        <f t="shared" si="1"/>
        <v>1</v>
      </c>
      <c r="O15" s="4">
        <f t="shared" si="2"/>
        <v>0.28211586901763225</v>
      </c>
      <c r="P15" s="1">
        <v>397</v>
      </c>
      <c r="Q15" s="1">
        <v>64</v>
      </c>
      <c r="R15" s="1">
        <v>112</v>
      </c>
      <c r="S15" s="1">
        <v>8</v>
      </c>
      <c r="T15" s="1">
        <v>46</v>
      </c>
      <c r="U15" s="1">
        <f t="shared" si="3"/>
        <v>102</v>
      </c>
      <c r="V15" s="1">
        <v>1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1</v>
      </c>
      <c r="B16" s="41">
        <v>3</v>
      </c>
      <c r="C16" s="40" t="s">
        <v>58</v>
      </c>
      <c r="D16" s="40" t="s">
        <v>19</v>
      </c>
      <c r="E16" s="40"/>
      <c r="F16" s="39" t="s">
        <v>129</v>
      </c>
      <c r="G16" s="11">
        <f t="shared" si="6"/>
        <v>0.20833333333333334</v>
      </c>
      <c r="H16" s="7">
        <f t="shared" si="0"/>
        <v>48</v>
      </c>
      <c r="I16" s="7">
        <f t="shared" si="0"/>
        <v>7</v>
      </c>
      <c r="J16" s="7">
        <f t="shared" si="0"/>
        <v>10</v>
      </c>
      <c r="K16" s="7">
        <f t="shared" si="0"/>
        <v>2</v>
      </c>
      <c r="L16" s="7">
        <f t="shared" si="0"/>
        <v>9</v>
      </c>
      <c r="M16" s="7">
        <f t="shared" si="7"/>
        <v>14</v>
      </c>
      <c r="N16" s="7">
        <f t="shared" si="1"/>
        <v>1</v>
      </c>
      <c r="O16" s="4">
        <f t="shared" si="2"/>
        <v>0.20833333333333334</v>
      </c>
      <c r="P16" s="1">
        <v>48</v>
      </c>
      <c r="Q16" s="1">
        <v>7</v>
      </c>
      <c r="R16" s="1">
        <v>10</v>
      </c>
      <c r="S16" s="1">
        <v>2</v>
      </c>
      <c r="T16" s="1">
        <v>9</v>
      </c>
      <c r="U16" s="1">
        <f t="shared" si="3"/>
        <v>14</v>
      </c>
      <c r="V16" s="1">
        <v>1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">
      <c r="A17" s="40" t="s">
        <v>361</v>
      </c>
      <c r="B17" s="41">
        <v>3</v>
      </c>
      <c r="C17" s="40" t="s">
        <v>42</v>
      </c>
      <c r="D17" s="40" t="s">
        <v>20</v>
      </c>
      <c r="E17" s="40" t="s">
        <v>17</v>
      </c>
      <c r="F17" s="39" t="s">
        <v>145</v>
      </c>
      <c r="G17" s="11">
        <f>J17/H17</f>
        <v>0.2962962962962963</v>
      </c>
      <c r="H17" s="7">
        <f t="shared" si="0"/>
        <v>216</v>
      </c>
      <c r="I17" s="7">
        <f t="shared" si="0"/>
        <v>40</v>
      </c>
      <c r="J17" s="7">
        <f t="shared" si="0"/>
        <v>64</v>
      </c>
      <c r="K17" s="7">
        <f t="shared" si="0"/>
        <v>11</v>
      </c>
      <c r="L17" s="7">
        <f t="shared" si="0"/>
        <v>34</v>
      </c>
      <c r="M17" s="7">
        <f>I17+L17-K17</f>
        <v>63</v>
      </c>
      <c r="N17" s="7">
        <f>V17-AD17</f>
        <v>0</v>
      </c>
      <c r="O17" s="4">
        <f>R17/P17</f>
        <v>0.3303834808259587</v>
      </c>
      <c r="P17" s="1">
        <v>339</v>
      </c>
      <c r="Q17" s="1">
        <v>61</v>
      </c>
      <c r="R17" s="1">
        <v>112</v>
      </c>
      <c r="S17" s="1">
        <v>14</v>
      </c>
      <c r="T17" s="1">
        <v>55</v>
      </c>
      <c r="U17" s="1">
        <f>Q17+T17-S17</f>
        <v>102</v>
      </c>
      <c r="V17" s="1">
        <v>1</v>
      </c>
      <c r="W17" s="4">
        <f>Z17/X17</f>
        <v>0.3902439024390244</v>
      </c>
      <c r="X17" s="1">
        <v>123</v>
      </c>
      <c r="Y17" s="1">
        <v>21</v>
      </c>
      <c r="Z17" s="1">
        <v>48</v>
      </c>
      <c r="AA17" s="1">
        <v>3</v>
      </c>
      <c r="AB17" s="1">
        <v>21</v>
      </c>
      <c r="AC17" s="1">
        <f>Y17+AB17-AA17</f>
        <v>39</v>
      </c>
      <c r="AD17" s="1">
        <v>1</v>
      </c>
    </row>
    <row r="18" spans="1:30" s="70" customFormat="1" ht="15">
      <c r="A18" s="65">
        <v>10</v>
      </c>
      <c r="B18" s="66">
        <v>2</v>
      </c>
      <c r="C18" s="65" t="s">
        <v>377</v>
      </c>
      <c r="D18" s="65" t="s">
        <v>19</v>
      </c>
      <c r="E18" s="65"/>
      <c r="F18" s="67" t="s">
        <v>125</v>
      </c>
      <c r="G18" s="68">
        <f>J18/H18</f>
        <v>0.1935483870967742</v>
      </c>
      <c r="H18" s="65">
        <f>P18-X18</f>
        <v>93</v>
      </c>
      <c r="I18" s="65">
        <f>Q18-Y18</f>
        <v>8</v>
      </c>
      <c r="J18" s="65">
        <f>R18-Z18</f>
        <v>18</v>
      </c>
      <c r="K18" s="65">
        <f>S18-AA18</f>
        <v>5</v>
      </c>
      <c r="L18" s="65">
        <f>T18-AB18</f>
        <v>14</v>
      </c>
      <c r="M18" s="65">
        <f>I18+L18-K18</f>
        <v>17</v>
      </c>
      <c r="N18" s="65">
        <f>V18-AD18</f>
        <v>0</v>
      </c>
      <c r="O18" s="69">
        <f>R18/P18</f>
        <v>0.1935483870967742</v>
      </c>
      <c r="P18" s="70">
        <v>93</v>
      </c>
      <c r="Q18" s="70">
        <v>8</v>
      </c>
      <c r="R18" s="70">
        <v>18</v>
      </c>
      <c r="S18" s="70">
        <v>5</v>
      </c>
      <c r="T18" s="70">
        <v>14</v>
      </c>
      <c r="U18" s="70">
        <f>Q18+T18-S18</f>
        <v>17</v>
      </c>
      <c r="V18" s="70">
        <v>0</v>
      </c>
      <c r="W18" s="69" t="e">
        <f>Z18/X18</f>
        <v>#DIV/0!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f>Y18+AB18-AA18</f>
        <v>0</v>
      </c>
      <c r="AD18" s="70">
        <v>0</v>
      </c>
    </row>
    <row r="19" spans="1:30" s="48" customFormat="1" ht="15">
      <c r="A19" s="42" t="s">
        <v>360</v>
      </c>
      <c r="B19" s="43">
        <v>3</v>
      </c>
      <c r="C19" s="42" t="s">
        <v>64</v>
      </c>
      <c r="D19" s="42" t="s">
        <v>20</v>
      </c>
      <c r="E19" s="42"/>
      <c r="F19" s="44" t="s">
        <v>130</v>
      </c>
      <c r="G19" s="50">
        <f>J19/H19</f>
        <v>0.3125</v>
      </c>
      <c r="H19" s="42">
        <f t="shared" si="0"/>
        <v>96</v>
      </c>
      <c r="I19" s="42">
        <f t="shared" si="0"/>
        <v>11</v>
      </c>
      <c r="J19" s="42">
        <f t="shared" si="0"/>
        <v>30</v>
      </c>
      <c r="K19" s="42">
        <f t="shared" si="0"/>
        <v>5</v>
      </c>
      <c r="L19" s="42">
        <f t="shared" si="0"/>
        <v>23</v>
      </c>
      <c r="M19" s="42">
        <f>I19+L19-K19</f>
        <v>29</v>
      </c>
      <c r="N19" s="42">
        <f>V19-AD19</f>
        <v>0</v>
      </c>
      <c r="O19" s="51">
        <f>R19/P19</f>
        <v>0.3125</v>
      </c>
      <c r="P19" s="48">
        <v>96</v>
      </c>
      <c r="Q19" s="48">
        <v>11</v>
      </c>
      <c r="R19" s="48">
        <v>30</v>
      </c>
      <c r="S19" s="48">
        <v>5</v>
      </c>
      <c r="T19" s="48">
        <v>23</v>
      </c>
      <c r="U19" s="48">
        <f>Q19+T19-S19</f>
        <v>29</v>
      </c>
      <c r="V19" s="48">
        <v>0</v>
      </c>
      <c r="W19" s="51" t="e">
        <f>Z19/X19</f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>Y19+AB19-AA19</f>
        <v>0</v>
      </c>
      <c r="AD19" s="48">
        <v>0</v>
      </c>
    </row>
    <row r="20" spans="1:30" s="48" customFormat="1" ht="15.75" thickBot="1">
      <c r="A20" s="42"/>
      <c r="B20" s="43">
        <v>3</v>
      </c>
      <c r="C20" s="42" t="s">
        <v>52</v>
      </c>
      <c r="D20" s="42" t="s">
        <v>19</v>
      </c>
      <c r="E20" s="42"/>
      <c r="F20" s="44" t="s">
        <v>149</v>
      </c>
      <c r="G20" s="50">
        <f>J20/H20</f>
        <v>0.2857142857142857</v>
      </c>
      <c r="H20" s="42">
        <f>P20-X20</f>
        <v>7</v>
      </c>
      <c r="I20" s="42">
        <f>Q20-Y20</f>
        <v>1</v>
      </c>
      <c r="J20" s="42">
        <f>R20-Z20</f>
        <v>2</v>
      </c>
      <c r="K20" s="42">
        <f>S20-AA20</f>
        <v>1</v>
      </c>
      <c r="L20" s="42">
        <f>T20-AB20</f>
        <v>1</v>
      </c>
      <c r="M20" s="42">
        <f>I20+L20-K20</f>
        <v>1</v>
      </c>
      <c r="N20" s="42">
        <f>V20-AD20</f>
        <v>0</v>
      </c>
      <c r="O20" s="51">
        <f>R20/P20</f>
        <v>0.2857142857142857</v>
      </c>
      <c r="P20" s="48">
        <v>7</v>
      </c>
      <c r="Q20" s="48">
        <v>1</v>
      </c>
      <c r="R20" s="48">
        <v>2</v>
      </c>
      <c r="S20" s="48">
        <v>1</v>
      </c>
      <c r="T20" s="48">
        <v>1</v>
      </c>
      <c r="U20" s="48">
        <f>Q20+T20-S20</f>
        <v>1</v>
      </c>
      <c r="V20" s="48">
        <v>0</v>
      </c>
      <c r="W20" s="51" t="e">
        <f>Z20/X20</f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>Y20+AB20-AA20</f>
        <v>0</v>
      </c>
      <c r="AD20" s="48">
        <v>0</v>
      </c>
    </row>
    <row r="21" spans="1:14" ht="15.75" thickBot="1">
      <c r="A21" s="7">
        <f>SUM(A4:A20)</f>
        <v>131</v>
      </c>
      <c r="B21" s="7"/>
      <c r="C21" s="7"/>
      <c r="D21" s="7"/>
      <c r="E21" s="7"/>
      <c r="F21" s="10"/>
      <c r="G21" s="14">
        <f t="shared" si="6"/>
        <v>0.2708779443254818</v>
      </c>
      <c r="H21" s="15">
        <f aca="true" t="shared" si="8" ref="H21:N21">SUM(H4:H20)</f>
        <v>3736</v>
      </c>
      <c r="I21" s="15">
        <f t="shared" si="8"/>
        <v>558</v>
      </c>
      <c r="J21" s="15">
        <f t="shared" si="8"/>
        <v>1012</v>
      </c>
      <c r="K21" s="15">
        <f t="shared" si="8"/>
        <v>135</v>
      </c>
      <c r="L21" s="15">
        <f t="shared" si="8"/>
        <v>550</v>
      </c>
      <c r="M21" s="15">
        <f t="shared" si="8"/>
        <v>973</v>
      </c>
      <c r="N21" s="16">
        <f t="shared" si="8"/>
        <v>79</v>
      </c>
    </row>
    <row r="22" spans="1:14" ht="15">
      <c r="A22" s="7"/>
      <c r="B22" s="7"/>
      <c r="C22" s="7"/>
      <c r="D22" s="7"/>
      <c r="E22" s="7"/>
      <c r="F22" s="10"/>
      <c r="G22" s="7"/>
      <c r="H22" s="7"/>
      <c r="I22" s="7"/>
      <c r="J22" s="7"/>
      <c r="K22" s="7"/>
      <c r="L22" s="7"/>
      <c r="M22" s="7"/>
      <c r="N22" s="7"/>
    </row>
    <row r="23" spans="1:30" s="3" customFormat="1" ht="14.25">
      <c r="A23" s="8" t="s">
        <v>0</v>
      </c>
      <c r="B23" s="8" t="s">
        <v>30</v>
      </c>
      <c r="C23" s="8" t="s">
        <v>38</v>
      </c>
      <c r="D23" s="8"/>
      <c r="E23" s="8"/>
      <c r="F23" s="9" t="s">
        <v>3</v>
      </c>
      <c r="G23" s="8" t="s">
        <v>21</v>
      </c>
      <c r="H23" s="8" t="s">
        <v>22</v>
      </c>
      <c r="I23" s="8" t="s">
        <v>23</v>
      </c>
      <c r="J23" s="8" t="s">
        <v>24</v>
      </c>
      <c r="K23" s="8" t="s">
        <v>25</v>
      </c>
      <c r="L23" s="8" t="s">
        <v>7</v>
      </c>
      <c r="M23" s="8" t="s">
        <v>26</v>
      </c>
      <c r="N23" s="8" t="s">
        <v>27</v>
      </c>
      <c r="O23" s="3" t="s">
        <v>21</v>
      </c>
      <c r="P23" s="3" t="s">
        <v>22</v>
      </c>
      <c r="Q23" s="3" t="s">
        <v>23</v>
      </c>
      <c r="R23" s="3" t="s">
        <v>24</v>
      </c>
      <c r="S23" s="3" t="s">
        <v>25</v>
      </c>
      <c r="T23" s="3" t="s">
        <v>7</v>
      </c>
      <c r="U23" s="3" t="s">
        <v>26</v>
      </c>
      <c r="V23" s="3" t="s">
        <v>27</v>
      </c>
      <c r="W23" s="3" t="s">
        <v>21</v>
      </c>
      <c r="X23" s="3" t="s">
        <v>22</v>
      </c>
      <c r="Y23" s="3" t="s">
        <v>23</v>
      </c>
      <c r="Z23" s="3" t="s">
        <v>24</v>
      </c>
      <c r="AA23" s="3" t="s">
        <v>25</v>
      </c>
      <c r="AB23" s="3" t="s">
        <v>7</v>
      </c>
      <c r="AC23" s="3" t="s">
        <v>26</v>
      </c>
      <c r="AD23" s="3" t="s">
        <v>27</v>
      </c>
    </row>
    <row r="24" spans="1:30" ht="15">
      <c r="A24" s="40">
        <v>25</v>
      </c>
      <c r="B24" s="41">
        <v>2</v>
      </c>
      <c r="C24" s="40" t="s">
        <v>52</v>
      </c>
      <c r="D24" s="40">
        <v>1</v>
      </c>
      <c r="E24" s="40"/>
      <c r="F24" s="39" t="s">
        <v>131</v>
      </c>
      <c r="G24" s="12">
        <f aca="true" t="shared" si="9" ref="G24:G37">M24/K24*9</f>
        <v>3.296842105263158</v>
      </c>
      <c r="H24" s="12">
        <f aca="true" t="shared" si="10" ref="H24:H37">(L24+N24)/K24</f>
        <v>1.2315789473684209</v>
      </c>
      <c r="I24" s="7">
        <f aca="true" t="shared" si="11" ref="I24:N36">Q24-Y24</f>
        <v>8</v>
      </c>
      <c r="J24" s="7">
        <f t="shared" si="11"/>
        <v>0</v>
      </c>
      <c r="K24" s="13">
        <f t="shared" si="11"/>
        <v>158.33333333333334</v>
      </c>
      <c r="L24" s="7">
        <f t="shared" si="11"/>
        <v>133</v>
      </c>
      <c r="M24" s="7">
        <f t="shared" si="11"/>
        <v>58</v>
      </c>
      <c r="N24" s="7">
        <f t="shared" si="11"/>
        <v>62</v>
      </c>
      <c r="O24" s="5">
        <f aca="true" t="shared" si="12" ref="O24:O31">U24/S24*9</f>
        <v>3.296842105263158</v>
      </c>
      <c r="P24" s="5">
        <f aca="true" t="shared" si="13" ref="P24:P31">(T24+V24)/S24</f>
        <v>1.2315789473684209</v>
      </c>
      <c r="Q24" s="1">
        <v>8</v>
      </c>
      <c r="R24" s="1">
        <v>0</v>
      </c>
      <c r="S24" s="34">
        <v>158.33333333333334</v>
      </c>
      <c r="T24" s="1">
        <v>133</v>
      </c>
      <c r="U24" s="1">
        <v>58</v>
      </c>
      <c r="V24" s="1">
        <v>62</v>
      </c>
      <c r="W24" s="5" t="e">
        <f aca="true" t="shared" si="14" ref="W24:W31">AC24/AA24*9</f>
        <v>#DIV/0!</v>
      </c>
      <c r="X24" s="5" t="e">
        <f aca="true" t="shared" si="15" ref="X24:X31">(AB24+AD24)/AA24</f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11</v>
      </c>
      <c r="B25" s="41">
        <v>3</v>
      </c>
      <c r="C25" s="40" t="s">
        <v>64</v>
      </c>
      <c r="D25" s="40">
        <v>2</v>
      </c>
      <c r="E25" s="40"/>
      <c r="F25" s="39" t="s">
        <v>136</v>
      </c>
      <c r="G25" s="12">
        <f t="shared" si="9"/>
        <v>3.90234375</v>
      </c>
      <c r="H25" s="12">
        <f t="shared" si="10"/>
        <v>1.1484375</v>
      </c>
      <c r="I25" s="7">
        <f t="shared" si="11"/>
        <v>5</v>
      </c>
      <c r="J25" s="7">
        <f t="shared" si="11"/>
        <v>0</v>
      </c>
      <c r="K25" s="13">
        <f t="shared" si="11"/>
        <v>85.33333333333333</v>
      </c>
      <c r="L25" s="7">
        <f t="shared" si="11"/>
        <v>71</v>
      </c>
      <c r="M25" s="7">
        <f t="shared" si="11"/>
        <v>37</v>
      </c>
      <c r="N25" s="7">
        <f t="shared" si="11"/>
        <v>27</v>
      </c>
      <c r="O25" s="5">
        <f t="shared" si="12"/>
        <v>3.4567474048442905</v>
      </c>
      <c r="P25" s="5">
        <f t="shared" si="13"/>
        <v>1.1211072664359862</v>
      </c>
      <c r="Q25" s="1">
        <v>5</v>
      </c>
      <c r="R25" s="1">
        <v>0</v>
      </c>
      <c r="S25" s="34">
        <v>96.33333333333333</v>
      </c>
      <c r="T25" s="1">
        <v>78</v>
      </c>
      <c r="U25" s="1">
        <v>37</v>
      </c>
      <c r="V25" s="1">
        <v>30</v>
      </c>
      <c r="W25" s="5">
        <f t="shared" si="14"/>
        <v>0</v>
      </c>
      <c r="X25" s="5">
        <f t="shared" si="15"/>
        <v>0.9090909090909091</v>
      </c>
      <c r="Y25" s="1">
        <v>0</v>
      </c>
      <c r="Z25" s="1">
        <v>0</v>
      </c>
      <c r="AA25" s="1">
        <v>11</v>
      </c>
      <c r="AB25" s="1">
        <v>7</v>
      </c>
      <c r="AC25" s="1">
        <v>0</v>
      </c>
      <c r="AD25" s="1">
        <v>3</v>
      </c>
    </row>
    <row r="26" spans="1:30" ht="15">
      <c r="A26" s="40">
        <v>34</v>
      </c>
      <c r="B26" s="41">
        <v>3</v>
      </c>
      <c r="C26" s="40" t="s">
        <v>52</v>
      </c>
      <c r="D26" s="40">
        <v>3</v>
      </c>
      <c r="E26" s="40"/>
      <c r="F26" s="39" t="s">
        <v>133</v>
      </c>
      <c r="G26" s="12">
        <f t="shared" si="9"/>
        <v>2.440677966101695</v>
      </c>
      <c r="H26" s="12">
        <f t="shared" si="10"/>
        <v>0.9661016949152542</v>
      </c>
      <c r="I26" s="7">
        <f t="shared" si="11"/>
        <v>8</v>
      </c>
      <c r="J26" s="7">
        <f t="shared" si="11"/>
        <v>28</v>
      </c>
      <c r="K26" s="13">
        <f t="shared" si="11"/>
        <v>59</v>
      </c>
      <c r="L26" s="7">
        <f t="shared" si="11"/>
        <v>42</v>
      </c>
      <c r="M26" s="7">
        <f t="shared" si="11"/>
        <v>16</v>
      </c>
      <c r="N26" s="7">
        <f t="shared" si="11"/>
        <v>15</v>
      </c>
      <c r="O26" s="5">
        <f t="shared" si="12"/>
        <v>2.440677966101695</v>
      </c>
      <c r="P26" s="5">
        <f t="shared" si="13"/>
        <v>0.9661016949152542</v>
      </c>
      <c r="Q26" s="1">
        <v>8</v>
      </c>
      <c r="R26" s="1">
        <v>28</v>
      </c>
      <c r="S26" s="34">
        <v>59</v>
      </c>
      <c r="T26" s="1">
        <v>42</v>
      </c>
      <c r="U26" s="1">
        <v>16</v>
      </c>
      <c r="V26" s="1">
        <v>15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23</v>
      </c>
      <c r="B27" s="41">
        <v>3</v>
      </c>
      <c r="C27" s="40" t="s">
        <v>43</v>
      </c>
      <c r="D27" s="40">
        <v>4</v>
      </c>
      <c r="E27" s="40"/>
      <c r="F27" s="39" t="s">
        <v>134</v>
      </c>
      <c r="G27" s="12">
        <f t="shared" si="9"/>
        <v>5.5703883495145625</v>
      </c>
      <c r="H27" s="12">
        <f t="shared" si="10"/>
        <v>1.4417475728155338</v>
      </c>
      <c r="I27" s="7">
        <f t="shared" si="11"/>
        <v>9</v>
      </c>
      <c r="J27" s="7">
        <f t="shared" si="11"/>
        <v>0</v>
      </c>
      <c r="K27" s="13">
        <f t="shared" si="11"/>
        <v>137.33333333333334</v>
      </c>
      <c r="L27" s="7">
        <f t="shared" si="11"/>
        <v>150</v>
      </c>
      <c r="M27" s="7">
        <f t="shared" si="11"/>
        <v>85</v>
      </c>
      <c r="N27" s="7">
        <f t="shared" si="11"/>
        <v>48</v>
      </c>
      <c r="O27" s="5">
        <f t="shared" si="12"/>
        <v>5.5703883495145625</v>
      </c>
      <c r="P27" s="5">
        <f t="shared" si="13"/>
        <v>1.4417475728155338</v>
      </c>
      <c r="Q27" s="1">
        <v>9</v>
      </c>
      <c r="R27" s="1">
        <v>0</v>
      </c>
      <c r="S27" s="34">
        <v>137.33333333333334</v>
      </c>
      <c r="T27" s="1">
        <v>150</v>
      </c>
      <c r="U27" s="1">
        <v>85</v>
      </c>
      <c r="V27" s="1">
        <v>48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7</v>
      </c>
      <c r="B28" s="41">
        <v>3</v>
      </c>
      <c r="C28" s="40" t="s">
        <v>40</v>
      </c>
      <c r="D28" s="40">
        <v>5</v>
      </c>
      <c r="E28" s="40"/>
      <c r="F28" s="39" t="s">
        <v>135</v>
      </c>
      <c r="G28" s="12">
        <f t="shared" si="9"/>
        <v>4.244541484716157</v>
      </c>
      <c r="H28" s="12">
        <f t="shared" si="10"/>
        <v>1.4148471615720521</v>
      </c>
      <c r="I28" s="7">
        <f t="shared" si="11"/>
        <v>4</v>
      </c>
      <c r="J28" s="7">
        <f t="shared" si="11"/>
        <v>1</v>
      </c>
      <c r="K28" s="13">
        <f t="shared" si="11"/>
        <v>76.33333333333334</v>
      </c>
      <c r="L28" s="7">
        <f t="shared" si="11"/>
        <v>86</v>
      </c>
      <c r="M28" s="7">
        <f t="shared" si="11"/>
        <v>36</v>
      </c>
      <c r="N28" s="7">
        <f t="shared" si="11"/>
        <v>22</v>
      </c>
      <c r="O28" s="5">
        <f t="shared" si="12"/>
        <v>4.334448160535117</v>
      </c>
      <c r="P28" s="5">
        <f t="shared" si="13"/>
        <v>1.3846153846153846</v>
      </c>
      <c r="Q28" s="1">
        <v>6</v>
      </c>
      <c r="R28" s="1">
        <v>1</v>
      </c>
      <c r="S28" s="34">
        <v>99.66666666666667</v>
      </c>
      <c r="T28" s="1">
        <v>109</v>
      </c>
      <c r="U28" s="1">
        <v>48</v>
      </c>
      <c r="V28" s="1">
        <v>29</v>
      </c>
      <c r="W28" s="5">
        <f t="shared" si="14"/>
        <v>4.628571428571429</v>
      </c>
      <c r="X28" s="5">
        <f t="shared" si="15"/>
        <v>1.2857142857142858</v>
      </c>
      <c r="Y28" s="1">
        <v>2</v>
      </c>
      <c r="Z28" s="1">
        <v>0</v>
      </c>
      <c r="AA28" s="34">
        <v>23.333333333333332</v>
      </c>
      <c r="AB28" s="1">
        <v>23</v>
      </c>
      <c r="AC28" s="1">
        <v>12</v>
      </c>
      <c r="AD28" s="1">
        <v>7</v>
      </c>
    </row>
    <row r="29" spans="1:30" ht="15">
      <c r="A29" s="40">
        <v>10</v>
      </c>
      <c r="B29" s="41">
        <v>2</v>
      </c>
      <c r="C29" s="40" t="s">
        <v>41</v>
      </c>
      <c r="D29" s="40">
        <v>6</v>
      </c>
      <c r="F29" s="39" t="s">
        <v>132</v>
      </c>
      <c r="G29" s="12">
        <f t="shared" si="9"/>
        <v>3.6885245901639334</v>
      </c>
      <c r="H29" s="12">
        <f t="shared" si="10"/>
        <v>1.2786885245901636</v>
      </c>
      <c r="I29" s="7">
        <f t="shared" si="11"/>
        <v>5</v>
      </c>
      <c r="J29" s="7">
        <f t="shared" si="11"/>
        <v>0</v>
      </c>
      <c r="K29" s="13">
        <f t="shared" si="11"/>
        <v>61.000000000000014</v>
      </c>
      <c r="L29" s="7">
        <f t="shared" si="11"/>
        <v>59</v>
      </c>
      <c r="M29" s="7">
        <f t="shared" si="11"/>
        <v>25</v>
      </c>
      <c r="N29" s="7">
        <f t="shared" si="11"/>
        <v>19</v>
      </c>
      <c r="O29" s="5">
        <f t="shared" si="12"/>
        <v>3.63080684596577</v>
      </c>
      <c r="P29" s="5">
        <f t="shared" si="13"/>
        <v>1.2982885085574571</v>
      </c>
      <c r="Q29" s="1">
        <v>9</v>
      </c>
      <c r="R29" s="1">
        <v>0</v>
      </c>
      <c r="S29" s="34">
        <v>136.33333333333334</v>
      </c>
      <c r="T29" s="1">
        <v>131</v>
      </c>
      <c r="U29" s="1">
        <v>55</v>
      </c>
      <c r="V29" s="1">
        <v>46</v>
      </c>
      <c r="W29" s="5">
        <f t="shared" si="14"/>
        <v>3.584070796460177</v>
      </c>
      <c r="X29" s="5">
        <f t="shared" si="15"/>
        <v>1.3141592920353984</v>
      </c>
      <c r="Y29" s="1">
        <v>4</v>
      </c>
      <c r="Z29" s="1">
        <v>0</v>
      </c>
      <c r="AA29" s="34">
        <v>75.33333333333333</v>
      </c>
      <c r="AB29" s="1">
        <v>72</v>
      </c>
      <c r="AC29" s="1">
        <v>30</v>
      </c>
      <c r="AD29" s="1">
        <v>27</v>
      </c>
    </row>
    <row r="30" spans="1:30" ht="15">
      <c r="A30" s="40">
        <v>5</v>
      </c>
      <c r="B30" s="41">
        <v>3</v>
      </c>
      <c r="C30" s="40" t="s">
        <v>58</v>
      </c>
      <c r="D30" s="40">
        <v>7</v>
      </c>
      <c r="E30" s="40"/>
      <c r="F30" s="39" t="s">
        <v>137</v>
      </c>
      <c r="G30" s="12">
        <f t="shared" si="9"/>
        <v>5.890909090909091</v>
      </c>
      <c r="H30" s="12">
        <f t="shared" si="10"/>
        <v>1.4727272727272729</v>
      </c>
      <c r="I30" s="7">
        <f t="shared" si="11"/>
        <v>1</v>
      </c>
      <c r="J30" s="7">
        <f t="shared" si="11"/>
        <v>12</v>
      </c>
      <c r="K30" s="13">
        <f t="shared" si="11"/>
        <v>36.666666666666664</v>
      </c>
      <c r="L30" s="7">
        <f t="shared" si="11"/>
        <v>42</v>
      </c>
      <c r="M30" s="7">
        <f t="shared" si="11"/>
        <v>24</v>
      </c>
      <c r="N30" s="7">
        <f t="shared" si="11"/>
        <v>12</v>
      </c>
      <c r="O30" s="5">
        <f t="shared" si="12"/>
        <v>5.890909090909091</v>
      </c>
      <c r="P30" s="5">
        <f t="shared" si="13"/>
        <v>1.4727272727272729</v>
      </c>
      <c r="Q30" s="1">
        <v>1</v>
      </c>
      <c r="R30" s="1">
        <v>12</v>
      </c>
      <c r="S30" s="34">
        <v>36.666666666666664</v>
      </c>
      <c r="T30" s="1">
        <v>42</v>
      </c>
      <c r="U30" s="1">
        <v>24</v>
      </c>
      <c r="V30" s="1">
        <v>12</v>
      </c>
      <c r="W30" s="5" t="e">
        <f t="shared" si="14"/>
        <v>#DIV/0!</v>
      </c>
      <c r="X30" s="5" t="e">
        <f t="shared" si="15"/>
        <v>#DIV/0!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</row>
    <row r="31" spans="1:30" ht="15">
      <c r="A31" s="40">
        <v>3</v>
      </c>
      <c r="B31" s="41">
        <v>3</v>
      </c>
      <c r="C31" s="40" t="s">
        <v>52</v>
      </c>
      <c r="D31" s="40">
        <v>8</v>
      </c>
      <c r="E31" s="40"/>
      <c r="F31" s="39" t="s">
        <v>138</v>
      </c>
      <c r="G31" s="12">
        <f t="shared" si="9"/>
        <v>3.7834394904458595</v>
      </c>
      <c r="H31" s="12">
        <f t="shared" si="10"/>
        <v>1.3184713375796178</v>
      </c>
      <c r="I31" s="7">
        <f t="shared" si="11"/>
        <v>5</v>
      </c>
      <c r="J31" s="7">
        <f t="shared" si="11"/>
        <v>1</v>
      </c>
      <c r="K31" s="13">
        <f t="shared" si="11"/>
        <v>52.333333333333336</v>
      </c>
      <c r="L31" s="7">
        <f t="shared" si="11"/>
        <v>47</v>
      </c>
      <c r="M31" s="7">
        <f t="shared" si="11"/>
        <v>22</v>
      </c>
      <c r="N31" s="7">
        <f t="shared" si="11"/>
        <v>22</v>
      </c>
      <c r="O31" s="5">
        <f t="shared" si="12"/>
        <v>3.7834394904458595</v>
      </c>
      <c r="P31" s="5">
        <f t="shared" si="13"/>
        <v>1.3184713375796178</v>
      </c>
      <c r="Q31" s="1">
        <v>5</v>
      </c>
      <c r="R31" s="1">
        <v>1</v>
      </c>
      <c r="S31" s="34">
        <v>52.333333333333336</v>
      </c>
      <c r="T31" s="1">
        <v>47</v>
      </c>
      <c r="U31" s="1">
        <v>22</v>
      </c>
      <c r="V31" s="1">
        <v>22</v>
      </c>
      <c r="W31" s="5" t="e">
        <f t="shared" si="14"/>
        <v>#DIV/0!</v>
      </c>
      <c r="X31" s="5" t="e">
        <f t="shared" si="15"/>
        <v>#DIV/0!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</row>
    <row r="32" spans="1:30" ht="15">
      <c r="A32" s="40">
        <v>1</v>
      </c>
      <c r="B32" s="41">
        <v>3</v>
      </c>
      <c r="C32" s="40" t="s">
        <v>41</v>
      </c>
      <c r="D32" s="40">
        <v>9</v>
      </c>
      <c r="E32" s="40"/>
      <c r="F32" s="39" t="s">
        <v>139</v>
      </c>
      <c r="G32" s="12">
        <f>M32/K32*9</f>
        <v>4.7053941908713695</v>
      </c>
      <c r="H32" s="12">
        <f>(L32+N32)/K32</f>
        <v>1.4937759336099585</v>
      </c>
      <c r="I32" s="7">
        <f t="shared" si="11"/>
        <v>5</v>
      </c>
      <c r="J32" s="7">
        <f t="shared" si="11"/>
        <v>0</v>
      </c>
      <c r="K32" s="13">
        <f t="shared" si="11"/>
        <v>80.33333333333333</v>
      </c>
      <c r="L32" s="7">
        <f t="shared" si="11"/>
        <v>86</v>
      </c>
      <c r="M32" s="7">
        <f t="shared" si="11"/>
        <v>42</v>
      </c>
      <c r="N32" s="7">
        <f t="shared" si="11"/>
        <v>34</v>
      </c>
      <c r="O32" s="5">
        <f>U32/S32*9</f>
        <v>4.7053941908713695</v>
      </c>
      <c r="P32" s="5">
        <f>(T32+V32)/S32</f>
        <v>1.4937759336099585</v>
      </c>
      <c r="Q32" s="1">
        <v>5</v>
      </c>
      <c r="R32" s="1">
        <v>0</v>
      </c>
      <c r="S32" s="34">
        <v>80.33333333333333</v>
      </c>
      <c r="T32" s="1">
        <v>86</v>
      </c>
      <c r="U32" s="1">
        <v>42</v>
      </c>
      <c r="V32" s="1">
        <v>34</v>
      </c>
      <c r="W32" s="5" t="e">
        <f>AC32/AA32*9</f>
        <v>#DIV/0!</v>
      </c>
      <c r="X32" s="5" t="e">
        <f>(AB32+AD32)/AA32</f>
        <v>#DIV/0!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</row>
    <row r="33" spans="1:30" s="48" customFormat="1" ht="15">
      <c r="A33" s="42" t="s">
        <v>361</v>
      </c>
      <c r="B33" s="43">
        <v>2</v>
      </c>
      <c r="C33" s="42" t="s">
        <v>42</v>
      </c>
      <c r="D33" s="42" t="s">
        <v>45</v>
      </c>
      <c r="E33" s="42"/>
      <c r="F33" s="44" t="s">
        <v>144</v>
      </c>
      <c r="G33" s="45">
        <f>M33/K33*9</f>
        <v>5.764044943820225</v>
      </c>
      <c r="H33" s="45">
        <f>(L33+N33)/K33</f>
        <v>1.4325842696629212</v>
      </c>
      <c r="I33" s="42">
        <f t="shared" si="11"/>
        <v>4</v>
      </c>
      <c r="J33" s="42">
        <f t="shared" si="11"/>
        <v>0</v>
      </c>
      <c r="K33" s="46">
        <f t="shared" si="11"/>
        <v>59.333333333333336</v>
      </c>
      <c r="L33" s="42">
        <f t="shared" si="11"/>
        <v>61</v>
      </c>
      <c r="M33" s="42">
        <f t="shared" si="11"/>
        <v>38</v>
      </c>
      <c r="N33" s="42">
        <f t="shared" si="11"/>
        <v>24</v>
      </c>
      <c r="O33" s="47">
        <f>U33/S33*9</f>
        <v>5.764044943820225</v>
      </c>
      <c r="P33" s="47">
        <f>(T33+V33)/S33</f>
        <v>1.4325842696629212</v>
      </c>
      <c r="Q33" s="48">
        <v>4</v>
      </c>
      <c r="R33" s="48">
        <v>0</v>
      </c>
      <c r="S33" s="49">
        <v>59.333333333333336</v>
      </c>
      <c r="T33" s="48">
        <v>61</v>
      </c>
      <c r="U33" s="48">
        <v>38</v>
      </c>
      <c r="V33" s="48">
        <v>24</v>
      </c>
      <c r="W33" s="47" t="e">
        <f>AC33/AA33*9</f>
        <v>#DIV/0!</v>
      </c>
      <c r="X33" s="47" t="e">
        <f>(AB33+AD33)/AA33</f>
        <v>#DIV/0!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</row>
    <row r="34" spans="1:30" s="48" customFormat="1" ht="15">
      <c r="A34" s="42">
        <v>10</v>
      </c>
      <c r="B34" s="43">
        <v>2</v>
      </c>
      <c r="C34" s="42" t="s">
        <v>41</v>
      </c>
      <c r="D34" s="42" t="s">
        <v>45</v>
      </c>
      <c r="F34" s="44" t="s">
        <v>132</v>
      </c>
      <c r="G34" s="45">
        <f>M34/K34*9</f>
        <v>1.2</v>
      </c>
      <c r="H34" s="45">
        <f>(L34+N34)/K34</f>
        <v>1</v>
      </c>
      <c r="I34" s="42">
        <f t="shared" si="11"/>
        <v>2</v>
      </c>
      <c r="J34" s="42">
        <f t="shared" si="11"/>
        <v>0</v>
      </c>
      <c r="K34" s="46">
        <f t="shared" si="11"/>
        <v>15</v>
      </c>
      <c r="L34" s="42">
        <f t="shared" si="11"/>
        <v>9</v>
      </c>
      <c r="M34" s="42">
        <f t="shared" si="11"/>
        <v>2</v>
      </c>
      <c r="N34" s="42">
        <f t="shared" si="11"/>
        <v>6</v>
      </c>
      <c r="O34" s="47">
        <f>U34/S34*9</f>
        <v>3.0566037735849054</v>
      </c>
      <c r="P34" s="47">
        <f>(T34+V34)/S34</f>
        <v>1.320754716981132</v>
      </c>
      <c r="Q34" s="48">
        <v>2</v>
      </c>
      <c r="R34" s="48">
        <v>0</v>
      </c>
      <c r="S34" s="49">
        <v>53</v>
      </c>
      <c r="T34" s="48">
        <v>53</v>
      </c>
      <c r="U34" s="48">
        <v>18</v>
      </c>
      <c r="V34" s="48">
        <v>17</v>
      </c>
      <c r="W34" s="47">
        <f>AC34/AA34*9</f>
        <v>3.789473684210526</v>
      </c>
      <c r="X34" s="47">
        <f>(AB34+AD34)/AA34</f>
        <v>1.4473684210526316</v>
      </c>
      <c r="Y34" s="48">
        <v>0</v>
      </c>
      <c r="Z34" s="48">
        <v>0</v>
      </c>
      <c r="AA34" s="48">
        <v>38</v>
      </c>
      <c r="AB34" s="48">
        <v>44</v>
      </c>
      <c r="AC34" s="48">
        <v>16</v>
      </c>
      <c r="AD34" s="48">
        <v>11</v>
      </c>
    </row>
    <row r="35" spans="1:30" s="48" customFormat="1" ht="15">
      <c r="A35" s="42">
        <v>7</v>
      </c>
      <c r="B35" s="43">
        <v>3</v>
      </c>
      <c r="C35" s="42" t="s">
        <v>40</v>
      </c>
      <c r="D35" s="42" t="s">
        <v>45</v>
      </c>
      <c r="E35" s="42"/>
      <c r="F35" s="44" t="s">
        <v>135</v>
      </c>
      <c r="G35" s="45">
        <f>M35/K35*9</f>
        <v>5.120689655172414</v>
      </c>
      <c r="H35" s="45">
        <f>(L35+N35)/K35</f>
        <v>1.293103448275862</v>
      </c>
      <c r="I35" s="42">
        <f t="shared" si="11"/>
        <v>2</v>
      </c>
      <c r="J35" s="42">
        <f t="shared" si="11"/>
        <v>0</v>
      </c>
      <c r="K35" s="46">
        <f t="shared" si="11"/>
        <v>19.333333333333332</v>
      </c>
      <c r="L35" s="42">
        <f t="shared" si="11"/>
        <v>18</v>
      </c>
      <c r="M35" s="42">
        <f t="shared" si="11"/>
        <v>11</v>
      </c>
      <c r="N35" s="42">
        <f t="shared" si="11"/>
        <v>7</v>
      </c>
      <c r="O35" s="47">
        <f>U35/S35*9</f>
        <v>5.120689655172414</v>
      </c>
      <c r="P35" s="47">
        <f>(T35+V35)/S35</f>
        <v>1.293103448275862</v>
      </c>
      <c r="Q35" s="48">
        <v>2</v>
      </c>
      <c r="R35" s="48">
        <v>0</v>
      </c>
      <c r="S35" s="49">
        <v>19.333333333333332</v>
      </c>
      <c r="T35" s="48">
        <v>18</v>
      </c>
      <c r="U35" s="48">
        <v>11</v>
      </c>
      <c r="V35" s="48">
        <v>7</v>
      </c>
      <c r="W35" s="47" t="e">
        <f>AC35/AA35*9</f>
        <v>#DIV/0!</v>
      </c>
      <c r="X35" s="47" t="e">
        <f>(AB35+AD35)/AA35</f>
        <v>#DIV/0!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</row>
    <row r="36" spans="1:30" s="48" customFormat="1" ht="15.75" thickBot="1">
      <c r="A36" s="42">
        <v>10</v>
      </c>
      <c r="B36" s="43">
        <v>2</v>
      </c>
      <c r="C36" s="42" t="s">
        <v>41</v>
      </c>
      <c r="D36" s="42" t="s">
        <v>45</v>
      </c>
      <c r="E36" s="42"/>
      <c r="F36" s="44" t="s">
        <v>132</v>
      </c>
      <c r="G36" s="45">
        <f>M36/K36*9</f>
        <v>3.31578947368421</v>
      </c>
      <c r="H36" s="45">
        <f>(L36+N36)/K36</f>
        <v>1.5263157894736843</v>
      </c>
      <c r="I36" s="42">
        <f t="shared" si="11"/>
        <v>0</v>
      </c>
      <c r="J36" s="42">
        <f t="shared" si="11"/>
        <v>0</v>
      </c>
      <c r="K36" s="46">
        <f t="shared" si="11"/>
        <v>19</v>
      </c>
      <c r="L36" s="42">
        <f t="shared" si="11"/>
        <v>23</v>
      </c>
      <c r="M36" s="42">
        <f t="shared" si="11"/>
        <v>7</v>
      </c>
      <c r="N36" s="42">
        <f t="shared" si="11"/>
        <v>6</v>
      </c>
      <c r="O36" s="47">
        <f>U36/S36*9</f>
        <v>3.31578947368421</v>
      </c>
      <c r="P36" s="47">
        <f>(T36+V36)/S36</f>
        <v>1.5263157894736843</v>
      </c>
      <c r="Q36" s="48">
        <v>0</v>
      </c>
      <c r="R36" s="48">
        <v>0</v>
      </c>
      <c r="S36" s="49">
        <v>19</v>
      </c>
      <c r="T36" s="48">
        <v>23</v>
      </c>
      <c r="U36" s="48">
        <v>7</v>
      </c>
      <c r="V36" s="48">
        <v>6</v>
      </c>
      <c r="W36" s="47" t="e">
        <f>AC36/AA36*9</f>
        <v>#DIV/0!</v>
      </c>
      <c r="X36" s="47" t="e">
        <f>(AB36+AD36)/AA36</f>
        <v>#DIV/0!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</row>
    <row r="37" spans="1:14" ht="15.75" thickBot="1">
      <c r="A37" s="7">
        <f>SUM(A24:A36)</f>
        <v>146</v>
      </c>
      <c r="B37" s="7"/>
      <c r="C37" s="7"/>
      <c r="D37" s="7"/>
      <c r="E37" s="7"/>
      <c r="F37" s="10"/>
      <c r="G37" s="17">
        <f t="shared" si="9"/>
        <v>4.220713731574864</v>
      </c>
      <c r="H37" s="18">
        <f t="shared" si="10"/>
        <v>1.3161365399534521</v>
      </c>
      <c r="I37" s="15">
        <f aca="true" t="shared" si="16" ref="I37:N37">SUM(I24:I36)</f>
        <v>58</v>
      </c>
      <c r="J37" s="15">
        <f t="shared" si="16"/>
        <v>42</v>
      </c>
      <c r="K37" s="19">
        <f t="shared" si="16"/>
        <v>859.3333333333335</v>
      </c>
      <c r="L37" s="15">
        <f t="shared" si="16"/>
        <v>827</v>
      </c>
      <c r="M37" s="15">
        <f t="shared" si="16"/>
        <v>403</v>
      </c>
      <c r="N37" s="16">
        <f t="shared" si="16"/>
        <v>304</v>
      </c>
    </row>
    <row r="38" spans="1:14" ht="15">
      <c r="A38" s="7">
        <f>A21+A37</f>
        <v>277</v>
      </c>
      <c r="B38" s="7"/>
      <c r="C38" s="7"/>
      <c r="D38" s="7"/>
      <c r="E38" s="7"/>
      <c r="F38" s="10"/>
      <c r="G38" s="7"/>
      <c r="H38" s="7"/>
      <c r="I38" s="7"/>
      <c r="J38" s="7"/>
      <c r="K38" s="7"/>
      <c r="L38" s="7"/>
      <c r="M38" s="7"/>
      <c r="N38" s="7"/>
    </row>
    <row r="39" spans="1:14" ht="15">
      <c r="A39" s="7"/>
      <c r="B39" s="7"/>
      <c r="C39" s="7"/>
      <c r="D39" s="7"/>
      <c r="E39" s="7"/>
      <c r="F39" s="9" t="s">
        <v>28</v>
      </c>
      <c r="G39" s="7"/>
      <c r="H39" s="7"/>
      <c r="I39" s="7"/>
      <c r="J39" s="7"/>
      <c r="K39" s="7"/>
      <c r="L39" s="7"/>
      <c r="M39" s="7"/>
      <c r="N39" s="7"/>
    </row>
    <row r="40" spans="2:6" s="7" customFormat="1" ht="15">
      <c r="B40" s="37"/>
      <c r="F40" s="10"/>
    </row>
    <row r="41" spans="1:14" ht="15">
      <c r="A41" s="7"/>
      <c r="B41" s="7"/>
      <c r="C41" s="7"/>
      <c r="D41" s="7"/>
      <c r="E41" s="7"/>
      <c r="F41" s="10"/>
      <c r="G41" s="7"/>
      <c r="H41" s="7"/>
      <c r="I41" s="7"/>
      <c r="J41" s="7"/>
      <c r="K41" s="7"/>
      <c r="L41" s="7"/>
      <c r="M41" s="7"/>
      <c r="N41" s="7"/>
    </row>
    <row r="42" spans="1:14" ht="15">
      <c r="A42" s="8" t="s">
        <v>0</v>
      </c>
      <c r="B42" s="8" t="s">
        <v>30</v>
      </c>
      <c r="C42" s="8" t="s">
        <v>38</v>
      </c>
      <c r="D42" s="8" t="s">
        <v>1</v>
      </c>
      <c r="E42" s="7"/>
      <c r="F42" s="9" t="s">
        <v>29</v>
      </c>
      <c r="G42" s="7"/>
      <c r="H42" s="7"/>
      <c r="I42" s="7"/>
      <c r="J42" s="7"/>
      <c r="K42" s="7"/>
      <c r="L42" s="7"/>
      <c r="M42" s="7"/>
      <c r="N42" s="7"/>
    </row>
    <row r="43" spans="1:8" ht="15">
      <c r="A43" s="40" t="s">
        <v>45</v>
      </c>
      <c r="B43" s="41">
        <v>2</v>
      </c>
      <c r="C43" s="40" t="s">
        <v>39</v>
      </c>
      <c r="D43" s="40" t="s">
        <v>45</v>
      </c>
      <c r="F43" s="39" t="s">
        <v>140</v>
      </c>
      <c r="G43" s="7">
        <v>1</v>
      </c>
      <c r="H43" s="7"/>
    </row>
    <row r="44" spans="1:16" ht="15">
      <c r="A44" s="40" t="s">
        <v>45</v>
      </c>
      <c r="B44" s="41">
        <v>2</v>
      </c>
      <c r="C44" s="40" t="s">
        <v>44</v>
      </c>
      <c r="D44" s="40" t="s">
        <v>15</v>
      </c>
      <c r="F44" s="39" t="s">
        <v>141</v>
      </c>
      <c r="G44" s="7">
        <v>2</v>
      </c>
      <c r="H44" s="40"/>
      <c r="I44" s="41"/>
      <c r="J44" s="40"/>
      <c r="K44" s="40"/>
      <c r="L44" s="41"/>
      <c r="M44" s="40"/>
      <c r="N44" s="40"/>
      <c r="P44" s="39"/>
    </row>
    <row r="45" spans="1:14" ht="15">
      <c r="A45" s="40"/>
      <c r="B45" s="41">
        <v>2</v>
      </c>
      <c r="C45" s="40" t="s">
        <v>43</v>
      </c>
      <c r="D45" s="40" t="s">
        <v>19</v>
      </c>
      <c r="F45" s="39" t="s">
        <v>142</v>
      </c>
      <c r="G45" s="7">
        <v>3</v>
      </c>
      <c r="H45" s="7"/>
      <c r="I45" s="7"/>
      <c r="J45" s="7"/>
      <c r="K45" s="7"/>
      <c r="L45" s="7"/>
      <c r="M45" s="7"/>
      <c r="N45" s="7"/>
    </row>
    <row r="46" spans="1:14" ht="15">
      <c r="A46" s="40" t="s">
        <v>360</v>
      </c>
      <c r="B46" s="41">
        <v>3</v>
      </c>
      <c r="C46" s="40" t="s">
        <v>64</v>
      </c>
      <c r="D46" s="40" t="s">
        <v>15</v>
      </c>
      <c r="F46" s="39" t="s">
        <v>118</v>
      </c>
      <c r="G46" s="7">
        <v>4</v>
      </c>
      <c r="H46" s="7"/>
      <c r="I46" s="40"/>
      <c r="J46" s="41"/>
      <c r="K46" s="40"/>
      <c r="L46" s="40"/>
      <c r="M46" s="40"/>
      <c r="N46" s="39"/>
    </row>
    <row r="47" spans="1:14" ht="15">
      <c r="A47" s="40" t="s">
        <v>361</v>
      </c>
      <c r="B47" s="41">
        <v>2</v>
      </c>
      <c r="C47" s="40" t="s">
        <v>42</v>
      </c>
      <c r="D47" s="40" t="s">
        <v>45</v>
      </c>
      <c r="E47" s="40"/>
      <c r="F47" s="39" t="s">
        <v>144</v>
      </c>
      <c r="G47" s="7">
        <v>5</v>
      </c>
      <c r="H47" s="40"/>
      <c r="I47" s="41"/>
      <c r="J47" s="40"/>
      <c r="K47" s="40"/>
      <c r="L47" s="40"/>
      <c r="M47" s="39"/>
      <c r="N47" s="7"/>
    </row>
    <row r="48" spans="1:14" ht="15">
      <c r="A48" s="40" t="s">
        <v>360</v>
      </c>
      <c r="B48" s="41">
        <v>3</v>
      </c>
      <c r="C48" s="40" t="s">
        <v>64</v>
      </c>
      <c r="D48" s="40" t="s">
        <v>20</v>
      </c>
      <c r="E48" s="40"/>
      <c r="F48" s="39" t="s">
        <v>130</v>
      </c>
      <c r="G48" s="7">
        <v>6</v>
      </c>
      <c r="H48" s="7"/>
      <c r="I48" s="7"/>
      <c r="J48" s="7"/>
      <c r="K48" s="7"/>
      <c r="L48" s="7"/>
      <c r="M48" s="7"/>
      <c r="N48" s="7"/>
    </row>
    <row r="49" spans="1:14" ht="15">
      <c r="A49" s="40"/>
      <c r="B49" s="41">
        <v>3</v>
      </c>
      <c r="C49" s="40" t="s">
        <v>64</v>
      </c>
      <c r="D49" s="40" t="s">
        <v>15</v>
      </c>
      <c r="F49" s="39" t="s">
        <v>146</v>
      </c>
      <c r="G49" s="7">
        <v>7</v>
      </c>
      <c r="H49" s="40"/>
      <c r="I49" s="41"/>
      <c r="J49" s="40"/>
      <c r="K49" s="40"/>
      <c r="M49" s="39"/>
      <c r="N49" s="7"/>
    </row>
    <row r="50" spans="1:14" ht="15">
      <c r="A50" s="40"/>
      <c r="B50" s="41">
        <v>3</v>
      </c>
      <c r="C50" s="40" t="s">
        <v>42</v>
      </c>
      <c r="D50" s="40" t="s">
        <v>16</v>
      </c>
      <c r="F50" s="39" t="s">
        <v>147</v>
      </c>
      <c r="G50" s="7">
        <v>8</v>
      </c>
      <c r="H50" s="7"/>
      <c r="I50" s="7"/>
      <c r="J50" s="7"/>
      <c r="K50" s="7"/>
      <c r="L50" s="7"/>
      <c r="M50" s="7"/>
      <c r="N50" s="7"/>
    </row>
    <row r="51" spans="1:7" ht="15">
      <c r="A51" s="40"/>
      <c r="B51" s="41">
        <v>3</v>
      </c>
      <c r="C51" s="40" t="s">
        <v>42</v>
      </c>
      <c r="D51" s="40" t="s">
        <v>18</v>
      </c>
      <c r="F51" s="39" t="s">
        <v>148</v>
      </c>
      <c r="G51" s="7">
        <v>9</v>
      </c>
    </row>
    <row r="52" spans="1:7" ht="15">
      <c r="A52" s="7">
        <v>10</v>
      </c>
      <c r="B52" s="37">
        <v>2</v>
      </c>
      <c r="C52" s="7" t="s">
        <v>377</v>
      </c>
      <c r="D52" s="7" t="s">
        <v>19</v>
      </c>
      <c r="E52" s="7"/>
      <c r="F52" s="64" t="s">
        <v>125</v>
      </c>
      <c r="G52" s="7">
        <v>10</v>
      </c>
    </row>
    <row r="53" spans="1:7" ht="15">
      <c r="A53" s="40"/>
      <c r="B53" s="41">
        <v>3</v>
      </c>
      <c r="C53" s="40" t="s">
        <v>52</v>
      </c>
      <c r="D53" s="40" t="s">
        <v>45</v>
      </c>
      <c r="F53" s="39" t="s">
        <v>150</v>
      </c>
      <c r="G53" s="7">
        <v>11</v>
      </c>
    </row>
    <row r="54" spans="1:7" ht="15">
      <c r="A54" s="40"/>
      <c r="B54" s="41">
        <v>3</v>
      </c>
      <c r="C54" s="40" t="s">
        <v>58</v>
      </c>
      <c r="D54" s="40" t="s">
        <v>14</v>
      </c>
      <c r="F54" s="39" t="s">
        <v>151</v>
      </c>
      <c r="G54" s="7">
        <v>12</v>
      </c>
    </row>
    <row r="55" spans="1:7" ht="15">
      <c r="A55" s="40"/>
      <c r="B55" s="41">
        <v>3</v>
      </c>
      <c r="C55" s="40" t="s">
        <v>51</v>
      </c>
      <c r="D55" s="40" t="s">
        <v>45</v>
      </c>
      <c r="F55" s="39" t="s">
        <v>152</v>
      </c>
      <c r="G55" s="7">
        <v>13</v>
      </c>
    </row>
    <row r="56" spans="1:7" ht="15">
      <c r="A56" s="40"/>
      <c r="B56" s="41">
        <v>3</v>
      </c>
      <c r="C56" s="40" t="s">
        <v>43</v>
      </c>
      <c r="D56" s="40" t="s">
        <v>45</v>
      </c>
      <c r="F56" s="39" t="s">
        <v>153</v>
      </c>
      <c r="G56" s="7">
        <v>14</v>
      </c>
    </row>
    <row r="57" spans="1:7" ht="15">
      <c r="A57" s="40"/>
      <c r="B57" s="41">
        <v>3</v>
      </c>
      <c r="C57" s="40" t="s">
        <v>64</v>
      </c>
      <c r="D57" s="40" t="s">
        <v>45</v>
      </c>
      <c r="F57" s="39" t="s">
        <v>154</v>
      </c>
      <c r="G57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6" r:id="rId1"/>
  <headerFooter alignWithMargins="0">
    <oddHeader>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16015625" style="1" customWidth="1"/>
    <col min="6" max="6" width="22.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660156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49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6</v>
      </c>
      <c r="B4" s="41">
        <v>2</v>
      </c>
      <c r="C4" s="40" t="s">
        <v>64</v>
      </c>
      <c r="D4" s="40" t="s">
        <v>14</v>
      </c>
      <c r="E4" s="40"/>
      <c r="F4" s="39" t="s">
        <v>65</v>
      </c>
      <c r="G4" s="11">
        <f>J4/H4</f>
        <v>0.303951367781155</v>
      </c>
      <c r="H4" s="7">
        <f aca="true" t="shared" si="0" ref="H4:L19">P4-X4</f>
        <v>329</v>
      </c>
      <c r="I4" s="7">
        <f t="shared" si="0"/>
        <v>36</v>
      </c>
      <c r="J4" s="7">
        <f t="shared" si="0"/>
        <v>100</v>
      </c>
      <c r="K4" s="7">
        <f t="shared" si="0"/>
        <v>9</v>
      </c>
      <c r="L4" s="7">
        <f t="shared" si="0"/>
        <v>54</v>
      </c>
      <c r="M4" s="7">
        <f>I4+L4-K4</f>
        <v>81</v>
      </c>
      <c r="N4" s="7">
        <f aca="true" t="shared" si="1" ref="N4:N16">V4-AD4</f>
        <v>1</v>
      </c>
      <c r="O4" s="4">
        <f aca="true" t="shared" si="2" ref="O4:O16">R4/P4</f>
        <v>0.303951367781155</v>
      </c>
      <c r="P4" s="1">
        <v>329</v>
      </c>
      <c r="Q4" s="1">
        <v>36</v>
      </c>
      <c r="R4" s="1">
        <v>100</v>
      </c>
      <c r="S4" s="1">
        <v>9</v>
      </c>
      <c r="T4" s="1">
        <v>54</v>
      </c>
      <c r="U4" s="1">
        <f aca="true" t="shared" si="3" ref="U4:U16">Q4+T4-S4</f>
        <v>81</v>
      </c>
      <c r="V4" s="1">
        <v>1</v>
      </c>
      <c r="W4" s="4" t="e">
        <f aca="true" t="shared" si="4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6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58</v>
      </c>
      <c r="D5" s="40" t="s">
        <v>14</v>
      </c>
      <c r="E5" s="40"/>
      <c r="F5" s="39" t="s">
        <v>69</v>
      </c>
      <c r="G5" s="11">
        <f aca="true" t="shared" si="6" ref="G5:G20">J5/H5</f>
        <v>0.18181818181818182</v>
      </c>
      <c r="H5" s="7">
        <f t="shared" si="0"/>
        <v>11</v>
      </c>
      <c r="I5" s="7">
        <f t="shared" si="0"/>
        <v>1</v>
      </c>
      <c r="J5" s="7">
        <f t="shared" si="0"/>
        <v>2</v>
      </c>
      <c r="K5" s="7">
        <f t="shared" si="0"/>
        <v>0</v>
      </c>
      <c r="L5" s="7">
        <f t="shared" si="0"/>
        <v>2</v>
      </c>
      <c r="M5" s="7">
        <f aca="true" t="shared" si="7" ref="M5:M16">I5+L5-K5</f>
        <v>3</v>
      </c>
      <c r="N5" s="7">
        <f t="shared" si="1"/>
        <v>0</v>
      </c>
      <c r="O5" s="4">
        <f t="shared" si="2"/>
        <v>0.18181818181818182</v>
      </c>
      <c r="P5" s="1">
        <v>11</v>
      </c>
      <c r="Q5" s="1">
        <v>1</v>
      </c>
      <c r="R5" s="1">
        <v>2</v>
      </c>
      <c r="S5" s="1">
        <v>0</v>
      </c>
      <c r="T5" s="1">
        <v>2</v>
      </c>
      <c r="U5" s="1">
        <f>Q5+T5-S5</f>
        <v>3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21</v>
      </c>
      <c r="B6" s="41">
        <v>3</v>
      </c>
      <c r="C6" s="40" t="s">
        <v>52</v>
      </c>
      <c r="D6" s="40" t="s">
        <v>15</v>
      </c>
      <c r="E6" s="40"/>
      <c r="F6" s="39" t="s">
        <v>70</v>
      </c>
      <c r="G6" s="11">
        <f t="shared" si="6"/>
        <v>0.26287262872628725</v>
      </c>
      <c r="H6" s="7">
        <f t="shared" si="0"/>
        <v>369</v>
      </c>
      <c r="I6" s="7">
        <f t="shared" si="0"/>
        <v>60</v>
      </c>
      <c r="J6" s="7">
        <f t="shared" si="0"/>
        <v>97</v>
      </c>
      <c r="K6" s="7">
        <f t="shared" si="0"/>
        <v>13</v>
      </c>
      <c r="L6" s="7">
        <f t="shared" si="0"/>
        <v>57</v>
      </c>
      <c r="M6" s="7">
        <f t="shared" si="7"/>
        <v>104</v>
      </c>
      <c r="N6" s="7">
        <f t="shared" si="1"/>
        <v>0</v>
      </c>
      <c r="O6" s="4">
        <f t="shared" si="2"/>
        <v>0.26287262872628725</v>
      </c>
      <c r="P6" s="1">
        <v>369</v>
      </c>
      <c r="Q6" s="1">
        <v>60</v>
      </c>
      <c r="R6" s="1">
        <v>97</v>
      </c>
      <c r="S6" s="1">
        <v>13</v>
      </c>
      <c r="T6" s="1">
        <v>57</v>
      </c>
      <c r="U6" s="1">
        <f t="shared" si="3"/>
        <v>104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30</v>
      </c>
      <c r="B7" s="41">
        <v>3</v>
      </c>
      <c r="C7" s="40" t="s">
        <v>52</v>
      </c>
      <c r="D7" s="40" t="s">
        <v>17</v>
      </c>
      <c r="E7" s="40"/>
      <c r="F7" s="39" t="s">
        <v>61</v>
      </c>
      <c r="G7" s="11">
        <f>J7/H7</f>
        <v>0.2706185567010309</v>
      </c>
      <c r="H7" s="7">
        <f t="shared" si="0"/>
        <v>388</v>
      </c>
      <c r="I7" s="7">
        <f t="shared" si="0"/>
        <v>59</v>
      </c>
      <c r="J7" s="7">
        <f t="shared" si="0"/>
        <v>105</v>
      </c>
      <c r="K7" s="7">
        <f t="shared" si="0"/>
        <v>20</v>
      </c>
      <c r="L7" s="7">
        <f t="shared" si="0"/>
        <v>62</v>
      </c>
      <c r="M7" s="7">
        <f>I7+L7-K7</f>
        <v>101</v>
      </c>
      <c r="N7" s="7">
        <f t="shared" si="1"/>
        <v>8</v>
      </c>
      <c r="O7" s="4">
        <f t="shared" si="2"/>
        <v>0.2706185567010309</v>
      </c>
      <c r="P7" s="1">
        <v>388</v>
      </c>
      <c r="Q7" s="1">
        <v>59</v>
      </c>
      <c r="R7" s="1">
        <v>105</v>
      </c>
      <c r="S7" s="1">
        <v>20</v>
      </c>
      <c r="T7" s="1">
        <v>62</v>
      </c>
      <c r="U7" s="1">
        <f t="shared" si="3"/>
        <v>101</v>
      </c>
      <c r="V7" s="1">
        <v>8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19</v>
      </c>
      <c r="B8" s="41">
        <v>3</v>
      </c>
      <c r="C8" s="40" t="s">
        <v>43</v>
      </c>
      <c r="D8" s="40" t="s">
        <v>71</v>
      </c>
      <c r="E8" s="40" t="s">
        <v>15</v>
      </c>
      <c r="F8" s="39" t="s">
        <v>56</v>
      </c>
      <c r="G8" s="11">
        <f t="shared" si="6"/>
        <v>0.2773109243697479</v>
      </c>
      <c r="H8" s="7">
        <f t="shared" si="0"/>
        <v>357</v>
      </c>
      <c r="I8" s="7">
        <f t="shared" si="0"/>
        <v>42</v>
      </c>
      <c r="J8" s="7">
        <f t="shared" si="0"/>
        <v>99</v>
      </c>
      <c r="K8" s="7">
        <f t="shared" si="0"/>
        <v>8</v>
      </c>
      <c r="L8" s="7">
        <f t="shared" si="0"/>
        <v>62</v>
      </c>
      <c r="M8" s="7">
        <f t="shared" si="7"/>
        <v>96</v>
      </c>
      <c r="N8" s="7">
        <f t="shared" si="1"/>
        <v>0</v>
      </c>
      <c r="O8" s="4">
        <f t="shared" si="2"/>
        <v>0.2773109243697479</v>
      </c>
      <c r="P8" s="1">
        <v>357</v>
      </c>
      <c r="Q8" s="1">
        <v>42</v>
      </c>
      <c r="R8" s="1">
        <v>99</v>
      </c>
      <c r="S8" s="1">
        <v>8</v>
      </c>
      <c r="T8" s="1">
        <v>62</v>
      </c>
      <c r="U8" s="1">
        <f t="shared" si="3"/>
        <v>96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8</v>
      </c>
      <c r="B9" s="41">
        <v>2</v>
      </c>
      <c r="C9" s="40" t="s">
        <v>44</v>
      </c>
      <c r="D9" s="40" t="s">
        <v>16</v>
      </c>
      <c r="E9" s="40"/>
      <c r="F9" s="39" t="s">
        <v>62</v>
      </c>
      <c r="G9" s="11">
        <f>J9/H9</f>
        <v>0.26501766784452296</v>
      </c>
      <c r="H9" s="7">
        <f t="shared" si="0"/>
        <v>283</v>
      </c>
      <c r="I9" s="7">
        <f t="shared" si="0"/>
        <v>41</v>
      </c>
      <c r="J9" s="7">
        <f t="shared" si="0"/>
        <v>75</v>
      </c>
      <c r="K9" s="7">
        <f t="shared" si="0"/>
        <v>8</v>
      </c>
      <c r="L9" s="7">
        <f t="shared" si="0"/>
        <v>30</v>
      </c>
      <c r="M9" s="7">
        <f>I9+L9-K9</f>
        <v>63</v>
      </c>
      <c r="N9" s="7">
        <f t="shared" si="1"/>
        <v>15</v>
      </c>
      <c r="O9" s="4">
        <f t="shared" si="2"/>
        <v>0.26501766784452296</v>
      </c>
      <c r="P9" s="1">
        <v>283</v>
      </c>
      <c r="Q9" s="1">
        <v>41</v>
      </c>
      <c r="R9" s="1">
        <v>75</v>
      </c>
      <c r="S9" s="1">
        <v>8</v>
      </c>
      <c r="T9" s="1">
        <v>30</v>
      </c>
      <c r="U9" s="1">
        <f t="shared" si="3"/>
        <v>63</v>
      </c>
      <c r="V9" s="1">
        <v>15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6</v>
      </c>
      <c r="B10" s="41">
        <v>3</v>
      </c>
      <c r="C10" s="40" t="s">
        <v>39</v>
      </c>
      <c r="D10" s="40" t="s">
        <v>18</v>
      </c>
      <c r="E10" s="40"/>
      <c r="F10" s="39" t="s">
        <v>72</v>
      </c>
      <c r="G10" s="11">
        <f>J10/H10</f>
        <v>0.26666666666666666</v>
      </c>
      <c r="H10" s="7">
        <f t="shared" si="0"/>
        <v>360</v>
      </c>
      <c r="I10" s="7">
        <f t="shared" si="0"/>
        <v>46</v>
      </c>
      <c r="J10" s="7">
        <f t="shared" si="0"/>
        <v>96</v>
      </c>
      <c r="K10" s="7">
        <f t="shared" si="0"/>
        <v>13</v>
      </c>
      <c r="L10" s="7">
        <f t="shared" si="0"/>
        <v>49</v>
      </c>
      <c r="M10" s="7">
        <f>I10+L10-K10</f>
        <v>82</v>
      </c>
      <c r="N10" s="7">
        <f t="shared" si="1"/>
        <v>1</v>
      </c>
      <c r="O10" s="4">
        <f t="shared" si="2"/>
        <v>0.26666666666666666</v>
      </c>
      <c r="P10" s="1">
        <v>360</v>
      </c>
      <c r="Q10" s="1">
        <v>46</v>
      </c>
      <c r="R10" s="1">
        <v>96</v>
      </c>
      <c r="S10" s="1">
        <v>13</v>
      </c>
      <c r="T10" s="1">
        <v>49</v>
      </c>
      <c r="U10" s="1">
        <f t="shared" si="3"/>
        <v>82</v>
      </c>
      <c r="V10" s="1">
        <v>1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 t="s">
        <v>361</v>
      </c>
      <c r="B11" s="41">
        <v>3</v>
      </c>
      <c r="C11" s="40" t="s">
        <v>64</v>
      </c>
      <c r="D11" s="40" t="s">
        <v>73</v>
      </c>
      <c r="E11" s="40" t="s">
        <v>18</v>
      </c>
      <c r="F11" s="39" t="s">
        <v>173</v>
      </c>
      <c r="G11" s="11">
        <f>J11/H11</f>
        <v>0.22058823529411764</v>
      </c>
      <c r="H11" s="7">
        <f t="shared" si="0"/>
        <v>68</v>
      </c>
      <c r="I11" s="7">
        <f t="shared" si="0"/>
        <v>4</v>
      </c>
      <c r="J11" s="7">
        <f t="shared" si="0"/>
        <v>15</v>
      </c>
      <c r="K11" s="7">
        <f t="shared" si="0"/>
        <v>0</v>
      </c>
      <c r="L11" s="7">
        <f t="shared" si="0"/>
        <v>9</v>
      </c>
      <c r="M11" s="7">
        <f>I11+L11-K11</f>
        <v>13</v>
      </c>
      <c r="N11" s="7">
        <f>V11-AD11</f>
        <v>1</v>
      </c>
      <c r="O11" s="4">
        <f>R11/P11</f>
        <v>0.2620689655172414</v>
      </c>
      <c r="P11" s="1">
        <v>145</v>
      </c>
      <c r="Q11" s="1">
        <v>13</v>
      </c>
      <c r="R11" s="1">
        <v>38</v>
      </c>
      <c r="S11" s="1">
        <v>0</v>
      </c>
      <c r="T11" s="1">
        <v>14</v>
      </c>
      <c r="U11" s="1">
        <f>Q11+T11-S11</f>
        <v>27</v>
      </c>
      <c r="V11" s="1">
        <v>2</v>
      </c>
      <c r="W11" s="4">
        <f>Z11/X11</f>
        <v>0.2987012987012987</v>
      </c>
      <c r="X11" s="1">
        <v>77</v>
      </c>
      <c r="Y11" s="1">
        <v>9</v>
      </c>
      <c r="Z11" s="1">
        <v>23</v>
      </c>
      <c r="AA11" s="1">
        <v>0</v>
      </c>
      <c r="AB11" s="1">
        <v>5</v>
      </c>
      <c r="AC11" s="1">
        <f>Y11+AB11-AA11</f>
        <v>14</v>
      </c>
      <c r="AD11" s="1">
        <v>1</v>
      </c>
    </row>
    <row r="12" spans="1:30" ht="15">
      <c r="A12" s="40">
        <v>10</v>
      </c>
      <c r="B12" s="41">
        <v>2</v>
      </c>
      <c r="C12" s="40" t="s">
        <v>40</v>
      </c>
      <c r="D12" s="40" t="s">
        <v>19</v>
      </c>
      <c r="E12" s="40" t="s">
        <v>15</v>
      </c>
      <c r="F12" s="39" t="s">
        <v>60</v>
      </c>
      <c r="G12" s="11">
        <f t="shared" si="6"/>
        <v>0.29683698296836986</v>
      </c>
      <c r="H12" s="7">
        <f t="shared" si="0"/>
        <v>411</v>
      </c>
      <c r="I12" s="7">
        <f t="shared" si="0"/>
        <v>64</v>
      </c>
      <c r="J12" s="7">
        <f t="shared" si="0"/>
        <v>122</v>
      </c>
      <c r="K12" s="7">
        <f t="shared" si="0"/>
        <v>15</v>
      </c>
      <c r="L12" s="7">
        <f t="shared" si="0"/>
        <v>67</v>
      </c>
      <c r="M12" s="7">
        <f t="shared" si="7"/>
        <v>116</v>
      </c>
      <c r="N12" s="7">
        <f t="shared" si="1"/>
        <v>3</v>
      </c>
      <c r="O12" s="4">
        <f t="shared" si="2"/>
        <v>0.29683698296836986</v>
      </c>
      <c r="P12" s="1">
        <v>411</v>
      </c>
      <c r="Q12" s="1">
        <v>64</v>
      </c>
      <c r="R12" s="1">
        <v>122</v>
      </c>
      <c r="S12" s="1">
        <v>15</v>
      </c>
      <c r="T12" s="1">
        <v>67</v>
      </c>
      <c r="U12" s="1">
        <f t="shared" si="3"/>
        <v>116</v>
      </c>
      <c r="V12" s="1">
        <v>3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9</v>
      </c>
      <c r="B13" s="41">
        <v>3</v>
      </c>
      <c r="C13" s="40" t="s">
        <v>51</v>
      </c>
      <c r="D13" s="40" t="s">
        <v>19</v>
      </c>
      <c r="E13" s="40"/>
      <c r="F13" s="39" t="s">
        <v>74</v>
      </c>
      <c r="G13" s="11">
        <f t="shared" si="6"/>
        <v>0.20833333333333334</v>
      </c>
      <c r="H13" s="7">
        <f t="shared" si="0"/>
        <v>120</v>
      </c>
      <c r="I13" s="7">
        <f t="shared" si="0"/>
        <v>11</v>
      </c>
      <c r="J13" s="7">
        <f t="shared" si="0"/>
        <v>25</v>
      </c>
      <c r="K13" s="7">
        <f t="shared" si="0"/>
        <v>1</v>
      </c>
      <c r="L13" s="7">
        <f t="shared" si="0"/>
        <v>8</v>
      </c>
      <c r="M13" s="7">
        <f t="shared" si="7"/>
        <v>18</v>
      </c>
      <c r="N13" s="7">
        <f t="shared" si="1"/>
        <v>1</v>
      </c>
      <c r="O13" s="4">
        <f t="shared" si="2"/>
        <v>0.20833333333333334</v>
      </c>
      <c r="P13" s="1">
        <v>120</v>
      </c>
      <c r="Q13" s="1">
        <v>11</v>
      </c>
      <c r="R13" s="1">
        <v>25</v>
      </c>
      <c r="S13" s="1">
        <v>1</v>
      </c>
      <c r="T13" s="1">
        <v>8</v>
      </c>
      <c r="U13" s="1">
        <f t="shared" si="3"/>
        <v>18</v>
      </c>
      <c r="V13" s="1">
        <v>1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21</v>
      </c>
      <c r="B14" s="41">
        <v>3</v>
      </c>
      <c r="C14" s="40" t="s">
        <v>44</v>
      </c>
      <c r="D14" s="40" t="s">
        <v>19</v>
      </c>
      <c r="E14" s="40"/>
      <c r="F14" s="39" t="s">
        <v>75</v>
      </c>
      <c r="G14" s="11">
        <f t="shared" si="6"/>
        <v>0.256</v>
      </c>
      <c r="H14" s="7">
        <f t="shared" si="0"/>
        <v>250</v>
      </c>
      <c r="I14" s="7">
        <f t="shared" si="0"/>
        <v>34</v>
      </c>
      <c r="J14" s="7">
        <f t="shared" si="0"/>
        <v>64</v>
      </c>
      <c r="K14" s="7">
        <f t="shared" si="0"/>
        <v>4</v>
      </c>
      <c r="L14" s="7">
        <f t="shared" si="0"/>
        <v>16</v>
      </c>
      <c r="M14" s="7">
        <f t="shared" si="7"/>
        <v>46</v>
      </c>
      <c r="N14" s="7">
        <f t="shared" si="1"/>
        <v>9</v>
      </c>
      <c r="O14" s="4">
        <f t="shared" si="2"/>
        <v>0.256</v>
      </c>
      <c r="P14" s="1">
        <v>250</v>
      </c>
      <c r="Q14" s="1">
        <v>34</v>
      </c>
      <c r="R14" s="1">
        <v>64</v>
      </c>
      <c r="S14" s="1">
        <v>4</v>
      </c>
      <c r="T14" s="1">
        <v>16</v>
      </c>
      <c r="U14" s="1">
        <f t="shared" si="3"/>
        <v>46</v>
      </c>
      <c r="V14" s="1">
        <v>9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23</v>
      </c>
      <c r="B15" s="41">
        <v>3</v>
      </c>
      <c r="C15" s="40" t="s">
        <v>42</v>
      </c>
      <c r="D15" s="40" t="s">
        <v>19</v>
      </c>
      <c r="E15" s="40" t="s">
        <v>15</v>
      </c>
      <c r="F15" s="39" t="s">
        <v>59</v>
      </c>
      <c r="G15" s="11">
        <f>J15/H15</f>
        <v>0.1968503937007874</v>
      </c>
      <c r="H15" s="7">
        <f t="shared" si="0"/>
        <v>127</v>
      </c>
      <c r="I15" s="7">
        <f t="shared" si="0"/>
        <v>15</v>
      </c>
      <c r="J15" s="7">
        <f t="shared" si="0"/>
        <v>25</v>
      </c>
      <c r="K15" s="7">
        <f t="shared" si="0"/>
        <v>5</v>
      </c>
      <c r="L15" s="7">
        <f t="shared" si="0"/>
        <v>15</v>
      </c>
      <c r="M15" s="7">
        <f>I15+L15-K15</f>
        <v>25</v>
      </c>
      <c r="N15" s="7">
        <f t="shared" si="1"/>
        <v>1</v>
      </c>
      <c r="O15" s="4">
        <f t="shared" si="2"/>
        <v>0.1968503937007874</v>
      </c>
      <c r="P15" s="1">
        <v>127</v>
      </c>
      <c r="Q15" s="1">
        <v>15</v>
      </c>
      <c r="R15" s="1">
        <v>25</v>
      </c>
      <c r="S15" s="1">
        <v>5</v>
      </c>
      <c r="T15" s="1">
        <v>15</v>
      </c>
      <c r="U15" s="1">
        <f t="shared" si="3"/>
        <v>25</v>
      </c>
      <c r="V15" s="1">
        <v>1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1</v>
      </c>
      <c r="B16" s="41">
        <v>3</v>
      </c>
      <c r="C16" s="40" t="s">
        <v>41</v>
      </c>
      <c r="D16" s="40" t="s">
        <v>19</v>
      </c>
      <c r="E16" s="40"/>
      <c r="F16" s="39" t="s">
        <v>76</v>
      </c>
      <c r="G16" s="11">
        <f t="shared" si="6"/>
        <v>0.2871287128712871</v>
      </c>
      <c r="H16" s="7">
        <f t="shared" si="0"/>
        <v>202</v>
      </c>
      <c r="I16" s="7">
        <f t="shared" si="0"/>
        <v>29</v>
      </c>
      <c r="J16" s="7">
        <f t="shared" si="0"/>
        <v>58</v>
      </c>
      <c r="K16" s="7">
        <f t="shared" si="0"/>
        <v>0</v>
      </c>
      <c r="L16" s="7">
        <f t="shared" si="0"/>
        <v>10</v>
      </c>
      <c r="M16" s="7">
        <f t="shared" si="7"/>
        <v>39</v>
      </c>
      <c r="N16" s="7">
        <f t="shared" si="1"/>
        <v>8</v>
      </c>
      <c r="O16" s="4">
        <f t="shared" si="2"/>
        <v>0.2871287128712871</v>
      </c>
      <c r="P16" s="1">
        <v>202</v>
      </c>
      <c r="Q16" s="1">
        <v>29</v>
      </c>
      <c r="R16" s="1">
        <v>58</v>
      </c>
      <c r="S16" s="1">
        <v>0</v>
      </c>
      <c r="T16" s="1">
        <v>10</v>
      </c>
      <c r="U16" s="1">
        <f t="shared" si="3"/>
        <v>39</v>
      </c>
      <c r="V16" s="1">
        <v>8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">
      <c r="A17" s="40" t="s">
        <v>361</v>
      </c>
      <c r="B17" s="41">
        <v>3</v>
      </c>
      <c r="C17" s="40" t="s">
        <v>44</v>
      </c>
      <c r="D17" s="40" t="s">
        <v>20</v>
      </c>
      <c r="F17" s="39" t="s">
        <v>169</v>
      </c>
      <c r="G17" s="11">
        <f>J17/H17</f>
        <v>0.21428571428571427</v>
      </c>
      <c r="H17" s="7">
        <f t="shared" si="0"/>
        <v>84</v>
      </c>
      <c r="I17" s="7">
        <f t="shared" si="0"/>
        <v>7</v>
      </c>
      <c r="J17" s="7">
        <f t="shared" si="0"/>
        <v>18</v>
      </c>
      <c r="K17" s="7">
        <f t="shared" si="0"/>
        <v>3</v>
      </c>
      <c r="L17" s="7">
        <f t="shared" si="0"/>
        <v>7</v>
      </c>
      <c r="M17" s="7">
        <f>I17+L17-K17</f>
        <v>11</v>
      </c>
      <c r="N17" s="7">
        <f>V17-AD17</f>
        <v>0</v>
      </c>
      <c r="O17" s="4">
        <f>R17/P17</f>
        <v>0.2716049382716049</v>
      </c>
      <c r="P17" s="1">
        <v>162</v>
      </c>
      <c r="Q17" s="1">
        <v>14</v>
      </c>
      <c r="R17" s="1">
        <v>44</v>
      </c>
      <c r="S17" s="1">
        <v>5</v>
      </c>
      <c r="T17" s="1">
        <v>20</v>
      </c>
      <c r="U17" s="1">
        <f>Q17+T17-S17</f>
        <v>29</v>
      </c>
      <c r="V17" s="1">
        <v>0</v>
      </c>
      <c r="W17" s="4">
        <f>Z17/X17</f>
        <v>0.3333333333333333</v>
      </c>
      <c r="X17" s="1">
        <v>78</v>
      </c>
      <c r="Y17" s="1">
        <v>7</v>
      </c>
      <c r="Z17" s="1">
        <v>26</v>
      </c>
      <c r="AA17" s="1">
        <v>2</v>
      </c>
      <c r="AB17" s="1">
        <v>13</v>
      </c>
      <c r="AC17" s="1">
        <f>Y17+AB17-AA17</f>
        <v>18</v>
      </c>
      <c r="AD17" s="1">
        <v>0</v>
      </c>
    </row>
    <row r="18" spans="1:30" s="48" customFormat="1" ht="15">
      <c r="A18" s="42" t="s">
        <v>360</v>
      </c>
      <c r="B18" s="43">
        <v>3</v>
      </c>
      <c r="C18" s="42" t="s">
        <v>44</v>
      </c>
      <c r="D18" s="42" t="s">
        <v>73</v>
      </c>
      <c r="E18" s="42" t="s">
        <v>16</v>
      </c>
      <c r="F18" s="44" t="s">
        <v>63</v>
      </c>
      <c r="G18" s="50">
        <f>J18/H18</f>
        <v>0.15625</v>
      </c>
      <c r="H18" s="42">
        <f t="shared" si="0"/>
        <v>64</v>
      </c>
      <c r="I18" s="42">
        <f t="shared" si="0"/>
        <v>5</v>
      </c>
      <c r="J18" s="42">
        <f t="shared" si="0"/>
        <v>10</v>
      </c>
      <c r="K18" s="42">
        <f t="shared" si="0"/>
        <v>0</v>
      </c>
      <c r="L18" s="42">
        <f t="shared" si="0"/>
        <v>3</v>
      </c>
      <c r="M18" s="42">
        <f>I18+L18-K18</f>
        <v>8</v>
      </c>
      <c r="N18" s="42">
        <f>V18-AD18</f>
        <v>2</v>
      </c>
      <c r="O18" s="51">
        <f>R18/P18</f>
        <v>0.15625</v>
      </c>
      <c r="P18" s="48">
        <v>64</v>
      </c>
      <c r="Q18" s="48">
        <v>5</v>
      </c>
      <c r="R18" s="48">
        <v>10</v>
      </c>
      <c r="S18" s="48">
        <v>0</v>
      </c>
      <c r="T18" s="48">
        <v>3</v>
      </c>
      <c r="U18" s="48">
        <f>Q18+T18-S18</f>
        <v>8</v>
      </c>
      <c r="V18" s="48">
        <v>2</v>
      </c>
      <c r="W18" s="51" t="e">
        <f>Z18/X18</f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>Y18+AB18-AA18</f>
        <v>0</v>
      </c>
      <c r="AD18" s="48">
        <v>0</v>
      </c>
    </row>
    <row r="19" spans="1:30" s="48" customFormat="1" ht="15.75" thickBot="1">
      <c r="A19" s="42">
        <v>10</v>
      </c>
      <c r="B19" s="43">
        <v>2</v>
      </c>
      <c r="C19" s="42" t="s">
        <v>42</v>
      </c>
      <c r="D19" s="42" t="s">
        <v>17</v>
      </c>
      <c r="E19" s="42"/>
      <c r="F19" s="44" t="s">
        <v>66</v>
      </c>
      <c r="G19" s="50">
        <f>J19/H19</f>
        <v>0.3027027027027027</v>
      </c>
      <c r="H19" s="42">
        <f t="shared" si="0"/>
        <v>185</v>
      </c>
      <c r="I19" s="42">
        <f t="shared" si="0"/>
        <v>20</v>
      </c>
      <c r="J19" s="42">
        <f t="shared" si="0"/>
        <v>56</v>
      </c>
      <c r="K19" s="42">
        <f t="shared" si="0"/>
        <v>3</v>
      </c>
      <c r="L19" s="42">
        <f t="shared" si="0"/>
        <v>38</v>
      </c>
      <c r="M19" s="42">
        <f>I19+L19-K19</f>
        <v>55</v>
      </c>
      <c r="N19" s="42">
        <f>V19-AD19</f>
        <v>1</v>
      </c>
      <c r="O19" s="51">
        <f>R19/P19</f>
        <v>0.3027027027027027</v>
      </c>
      <c r="P19" s="48">
        <v>185</v>
      </c>
      <c r="Q19" s="48">
        <v>20</v>
      </c>
      <c r="R19" s="48">
        <v>56</v>
      </c>
      <c r="S19" s="48">
        <v>3</v>
      </c>
      <c r="T19" s="48">
        <v>38</v>
      </c>
      <c r="U19" s="48">
        <f>Q19+T19-S19</f>
        <v>55</v>
      </c>
      <c r="V19" s="48">
        <v>1</v>
      </c>
      <c r="W19" s="51" t="e">
        <f>Z19/X19</f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>Y19+AB19-AA19</f>
        <v>0</v>
      </c>
      <c r="AD19" s="48">
        <v>0</v>
      </c>
    </row>
    <row r="20" spans="1:14" ht="15.75" thickBot="1">
      <c r="A20" s="7">
        <f>SUM(A4:A19)</f>
        <v>165</v>
      </c>
      <c r="B20" s="7"/>
      <c r="C20" s="7"/>
      <c r="D20" s="7"/>
      <c r="E20" s="7"/>
      <c r="F20" s="10"/>
      <c r="G20" s="14">
        <f t="shared" si="6"/>
        <v>0.26801552106430154</v>
      </c>
      <c r="H20" s="15">
        <f aca="true" t="shared" si="8" ref="H20:N20">SUM(H4:H19)</f>
        <v>3608</v>
      </c>
      <c r="I20" s="15">
        <f t="shared" si="8"/>
        <v>474</v>
      </c>
      <c r="J20" s="15">
        <f t="shared" si="8"/>
        <v>967</v>
      </c>
      <c r="K20" s="15">
        <f t="shared" si="8"/>
        <v>102</v>
      </c>
      <c r="L20" s="15">
        <f t="shared" si="8"/>
        <v>489</v>
      </c>
      <c r="M20" s="15">
        <f t="shared" si="8"/>
        <v>861</v>
      </c>
      <c r="N20" s="16">
        <f t="shared" si="8"/>
        <v>51</v>
      </c>
    </row>
    <row r="21" spans="1:14" ht="15">
      <c r="A21" s="7"/>
      <c r="B21" s="7"/>
      <c r="C21" s="7"/>
      <c r="D21" s="7"/>
      <c r="E21" s="7"/>
      <c r="F21" s="10"/>
      <c r="G21" s="7"/>
      <c r="H21" s="7"/>
      <c r="I21" s="7"/>
      <c r="J21" s="7"/>
      <c r="K21" s="7"/>
      <c r="L21" s="7"/>
      <c r="M21" s="7"/>
      <c r="N21" s="7"/>
    </row>
    <row r="22" spans="1:30" s="3" customFormat="1" ht="14.25">
      <c r="A22" s="8" t="s">
        <v>0</v>
      </c>
      <c r="B22" s="8" t="s">
        <v>30</v>
      </c>
      <c r="C22" s="8" t="s">
        <v>38</v>
      </c>
      <c r="D22" s="8"/>
      <c r="E22" s="8"/>
      <c r="F22" s="9" t="s">
        <v>3</v>
      </c>
      <c r="G22" s="8" t="s">
        <v>21</v>
      </c>
      <c r="H22" s="8" t="s">
        <v>22</v>
      </c>
      <c r="I22" s="8" t="s">
        <v>23</v>
      </c>
      <c r="J22" s="8" t="s">
        <v>24</v>
      </c>
      <c r="K22" s="8" t="s">
        <v>25</v>
      </c>
      <c r="L22" s="8" t="s">
        <v>7</v>
      </c>
      <c r="M22" s="8" t="s">
        <v>26</v>
      </c>
      <c r="N22" s="8" t="s">
        <v>27</v>
      </c>
      <c r="O22" s="3" t="s">
        <v>21</v>
      </c>
      <c r="P22" s="3" t="s">
        <v>22</v>
      </c>
      <c r="Q22" s="3" t="s">
        <v>23</v>
      </c>
      <c r="R22" s="3" t="s">
        <v>24</v>
      </c>
      <c r="S22" s="3" t="s">
        <v>25</v>
      </c>
      <c r="T22" s="3" t="s">
        <v>7</v>
      </c>
      <c r="U22" s="3" t="s">
        <v>26</v>
      </c>
      <c r="V22" s="3" t="s">
        <v>27</v>
      </c>
      <c r="W22" s="3" t="s">
        <v>21</v>
      </c>
      <c r="X22" s="3" t="s">
        <v>22</v>
      </c>
      <c r="Y22" s="3" t="s">
        <v>23</v>
      </c>
      <c r="Z22" s="3" t="s">
        <v>24</v>
      </c>
      <c r="AA22" s="3" t="s">
        <v>25</v>
      </c>
      <c r="AB22" s="3" t="s">
        <v>7</v>
      </c>
      <c r="AC22" s="3" t="s">
        <v>26</v>
      </c>
      <c r="AD22" s="3" t="s">
        <v>27</v>
      </c>
    </row>
    <row r="23" spans="1:30" ht="15">
      <c r="A23" s="40">
        <v>24</v>
      </c>
      <c r="B23" s="41">
        <v>3</v>
      </c>
      <c r="C23" s="40" t="s">
        <v>44</v>
      </c>
      <c r="D23" s="40">
        <v>1</v>
      </c>
      <c r="E23" s="40"/>
      <c r="F23" s="39" t="s">
        <v>155</v>
      </c>
      <c r="G23" s="12">
        <f aca="true" t="shared" si="9" ref="G23:G34">M23/K23*9</f>
        <v>4.690423162583519</v>
      </c>
      <c r="H23" s="12">
        <f aca="true" t="shared" si="10" ref="H23:H34">(L23+N23)/K23</f>
        <v>1.3095768374164811</v>
      </c>
      <c r="I23" s="7">
        <f aca="true" t="shared" si="11" ref="I23:N33">Q23-Y23</f>
        <v>8</v>
      </c>
      <c r="J23" s="7">
        <f t="shared" si="11"/>
        <v>0</v>
      </c>
      <c r="K23" s="13">
        <f t="shared" si="11"/>
        <v>149.66666666666666</v>
      </c>
      <c r="L23" s="7">
        <f t="shared" si="11"/>
        <v>157</v>
      </c>
      <c r="M23" s="7">
        <f t="shared" si="11"/>
        <v>78</v>
      </c>
      <c r="N23" s="7">
        <f t="shared" si="11"/>
        <v>39</v>
      </c>
      <c r="O23" s="5">
        <f aca="true" t="shared" si="12" ref="O23:O30">U23/S23*9</f>
        <v>4.690423162583519</v>
      </c>
      <c r="P23" s="5">
        <f aca="true" t="shared" si="13" ref="P23:P30">(T23+V23)/S23</f>
        <v>1.3095768374164811</v>
      </c>
      <c r="Q23" s="1">
        <v>8</v>
      </c>
      <c r="R23" s="1">
        <v>0</v>
      </c>
      <c r="S23" s="34">
        <v>149.66666666666666</v>
      </c>
      <c r="T23" s="1">
        <v>157</v>
      </c>
      <c r="U23" s="1">
        <v>78</v>
      </c>
      <c r="V23" s="1">
        <v>39</v>
      </c>
      <c r="W23" s="5" t="e">
        <f aca="true" t="shared" si="14" ref="W23:W30">AC23/AA23*9</f>
        <v>#DIV/0!</v>
      </c>
      <c r="X23" s="5" t="e">
        <f aca="true" t="shared" si="15" ref="X23:X30">(AB23+AD23)/AA23</f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12</v>
      </c>
      <c r="B24" s="41">
        <v>3</v>
      </c>
      <c r="C24" s="40" t="s">
        <v>40</v>
      </c>
      <c r="D24" s="40">
        <v>2</v>
      </c>
      <c r="E24" s="40"/>
      <c r="F24" s="39" t="s">
        <v>156</v>
      </c>
      <c r="G24" s="12">
        <f t="shared" si="9"/>
        <v>3.4192139737991267</v>
      </c>
      <c r="H24" s="12">
        <f t="shared" si="10"/>
        <v>1.2183406113537119</v>
      </c>
      <c r="I24" s="7">
        <f t="shared" si="11"/>
        <v>5</v>
      </c>
      <c r="J24" s="7">
        <f t="shared" si="11"/>
        <v>0</v>
      </c>
      <c r="K24" s="13">
        <f t="shared" si="11"/>
        <v>76.33333333333333</v>
      </c>
      <c r="L24" s="7">
        <f t="shared" si="11"/>
        <v>65</v>
      </c>
      <c r="M24" s="7">
        <f t="shared" si="11"/>
        <v>29</v>
      </c>
      <c r="N24" s="7">
        <f t="shared" si="11"/>
        <v>28</v>
      </c>
      <c r="O24" s="5">
        <f t="shared" si="12"/>
        <v>3.4192139737991267</v>
      </c>
      <c r="P24" s="5">
        <f t="shared" si="13"/>
        <v>1.2183406113537119</v>
      </c>
      <c r="Q24" s="1">
        <v>5</v>
      </c>
      <c r="R24" s="1">
        <v>0</v>
      </c>
      <c r="S24" s="34">
        <v>76.33333333333333</v>
      </c>
      <c r="T24" s="1">
        <v>65</v>
      </c>
      <c r="U24" s="1">
        <v>29</v>
      </c>
      <c r="V24" s="1">
        <v>28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3</v>
      </c>
      <c r="B25" s="41">
        <v>3</v>
      </c>
      <c r="C25" s="40" t="s">
        <v>43</v>
      </c>
      <c r="D25" s="40">
        <v>3</v>
      </c>
      <c r="E25" s="40"/>
      <c r="F25" s="39" t="s">
        <v>157</v>
      </c>
      <c r="G25" s="12">
        <f t="shared" si="9"/>
        <v>3.7813267813267815</v>
      </c>
      <c r="H25" s="12">
        <f t="shared" si="10"/>
        <v>1.28992628992629</v>
      </c>
      <c r="I25" s="7">
        <f t="shared" si="11"/>
        <v>12</v>
      </c>
      <c r="J25" s="7">
        <f t="shared" si="11"/>
        <v>0</v>
      </c>
      <c r="K25" s="13">
        <f t="shared" si="11"/>
        <v>135.66666666666666</v>
      </c>
      <c r="L25" s="7">
        <f t="shared" si="11"/>
        <v>129</v>
      </c>
      <c r="M25" s="7">
        <f t="shared" si="11"/>
        <v>57</v>
      </c>
      <c r="N25" s="7">
        <f t="shared" si="11"/>
        <v>46</v>
      </c>
      <c r="O25" s="5">
        <f t="shared" si="12"/>
        <v>3.7813267813267815</v>
      </c>
      <c r="P25" s="5">
        <f t="shared" si="13"/>
        <v>1.28992628992629</v>
      </c>
      <c r="Q25" s="1">
        <v>12</v>
      </c>
      <c r="R25" s="1">
        <v>0</v>
      </c>
      <c r="S25" s="34">
        <v>135.66666666666666</v>
      </c>
      <c r="T25" s="1">
        <v>129</v>
      </c>
      <c r="U25" s="1">
        <v>57</v>
      </c>
      <c r="V25" s="1">
        <v>46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/>
      <c r="B26" s="41">
        <v>2</v>
      </c>
      <c r="C26" s="40" t="s">
        <v>40</v>
      </c>
      <c r="D26" s="40">
        <v>4</v>
      </c>
      <c r="E26" s="40"/>
      <c r="F26" s="39" t="s">
        <v>164</v>
      </c>
      <c r="G26" s="12">
        <f t="shared" si="9"/>
        <v>3.965034965034965</v>
      </c>
      <c r="H26" s="12">
        <f t="shared" si="10"/>
        <v>1.4895104895104896</v>
      </c>
      <c r="I26" s="7">
        <f t="shared" si="11"/>
        <v>3</v>
      </c>
      <c r="J26" s="7">
        <f t="shared" si="11"/>
        <v>25</v>
      </c>
      <c r="K26" s="13">
        <f t="shared" si="11"/>
        <v>47.666666666666664</v>
      </c>
      <c r="L26" s="7">
        <f t="shared" si="11"/>
        <v>44</v>
      </c>
      <c r="M26" s="7">
        <f t="shared" si="11"/>
        <v>21</v>
      </c>
      <c r="N26" s="7">
        <f t="shared" si="11"/>
        <v>27</v>
      </c>
      <c r="O26" s="5">
        <f t="shared" si="12"/>
        <v>3.965034965034965</v>
      </c>
      <c r="P26" s="5">
        <f t="shared" si="13"/>
        <v>1.4895104895104896</v>
      </c>
      <c r="Q26" s="1">
        <v>3</v>
      </c>
      <c r="R26" s="1">
        <v>25</v>
      </c>
      <c r="S26" s="34">
        <v>47.666666666666664</v>
      </c>
      <c r="T26" s="1">
        <v>44</v>
      </c>
      <c r="U26" s="1">
        <v>21</v>
      </c>
      <c r="V26" s="1">
        <v>27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14</v>
      </c>
      <c r="B27" s="41">
        <v>3</v>
      </c>
      <c r="C27" s="40" t="s">
        <v>51</v>
      </c>
      <c r="D27" s="40">
        <v>5</v>
      </c>
      <c r="E27" s="40"/>
      <c r="F27" s="39" t="s">
        <v>159</v>
      </c>
      <c r="G27" s="12">
        <f t="shared" si="9"/>
        <v>3.896907216494845</v>
      </c>
      <c r="H27" s="12">
        <f t="shared" si="10"/>
        <v>1.7938144329896906</v>
      </c>
      <c r="I27" s="7">
        <f t="shared" si="11"/>
        <v>2</v>
      </c>
      <c r="J27" s="7">
        <f t="shared" si="11"/>
        <v>5</v>
      </c>
      <c r="K27" s="13">
        <f t="shared" si="11"/>
        <v>32.333333333333336</v>
      </c>
      <c r="L27" s="7">
        <f t="shared" si="11"/>
        <v>26</v>
      </c>
      <c r="M27" s="7">
        <f t="shared" si="11"/>
        <v>14</v>
      </c>
      <c r="N27" s="7">
        <f t="shared" si="11"/>
        <v>32</v>
      </c>
      <c r="O27" s="5">
        <f t="shared" si="12"/>
        <v>3.896907216494845</v>
      </c>
      <c r="P27" s="5">
        <f t="shared" si="13"/>
        <v>1.7938144329896906</v>
      </c>
      <c r="Q27" s="1">
        <v>2</v>
      </c>
      <c r="R27" s="1">
        <v>5</v>
      </c>
      <c r="S27" s="34">
        <v>32.333333333333336</v>
      </c>
      <c r="T27" s="1">
        <v>26</v>
      </c>
      <c r="U27" s="1">
        <v>14</v>
      </c>
      <c r="V27" s="1">
        <v>32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15</v>
      </c>
      <c r="B28" s="41">
        <v>3</v>
      </c>
      <c r="C28" s="40" t="s">
        <v>52</v>
      </c>
      <c r="D28" s="40">
        <v>6</v>
      </c>
      <c r="E28" s="40"/>
      <c r="F28" s="39" t="s">
        <v>160</v>
      </c>
      <c r="G28" s="12">
        <f t="shared" si="9"/>
        <v>4.922252010723861</v>
      </c>
      <c r="H28" s="12">
        <f t="shared" si="10"/>
        <v>1.3592493297587132</v>
      </c>
      <c r="I28" s="7">
        <f t="shared" si="11"/>
        <v>6</v>
      </c>
      <c r="J28" s="7">
        <f t="shared" si="11"/>
        <v>0</v>
      </c>
      <c r="K28" s="13">
        <f t="shared" si="11"/>
        <v>124.33333333333333</v>
      </c>
      <c r="L28" s="7">
        <f t="shared" si="11"/>
        <v>127</v>
      </c>
      <c r="M28" s="7">
        <f t="shared" si="11"/>
        <v>68</v>
      </c>
      <c r="N28" s="7">
        <f t="shared" si="11"/>
        <v>42</v>
      </c>
      <c r="O28" s="5">
        <f t="shared" si="12"/>
        <v>4.922252010723861</v>
      </c>
      <c r="P28" s="5">
        <f t="shared" si="13"/>
        <v>1.3592493297587132</v>
      </c>
      <c r="Q28" s="1">
        <v>6</v>
      </c>
      <c r="R28" s="1">
        <v>0</v>
      </c>
      <c r="S28" s="34">
        <v>124.33333333333333</v>
      </c>
      <c r="T28" s="1">
        <v>127</v>
      </c>
      <c r="U28" s="1">
        <v>68</v>
      </c>
      <c r="V28" s="1">
        <v>42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 t="s">
        <v>372</v>
      </c>
      <c r="B29" s="41">
        <v>3</v>
      </c>
      <c r="C29" s="40" t="s">
        <v>42</v>
      </c>
      <c r="D29" s="40">
        <v>7</v>
      </c>
      <c r="F29" s="39" t="s">
        <v>373</v>
      </c>
      <c r="G29" s="12">
        <f t="shared" si="9"/>
        <v>2.7421875</v>
      </c>
      <c r="H29" s="12">
        <f t="shared" si="10"/>
        <v>1.171875</v>
      </c>
      <c r="I29" s="7">
        <f t="shared" si="11"/>
        <v>3</v>
      </c>
      <c r="J29" s="7">
        <f t="shared" si="11"/>
        <v>7</v>
      </c>
      <c r="K29" s="13">
        <f t="shared" si="11"/>
        <v>42.666666666666664</v>
      </c>
      <c r="L29" s="7">
        <f t="shared" si="11"/>
        <v>37</v>
      </c>
      <c r="M29" s="7">
        <f t="shared" si="11"/>
        <v>13</v>
      </c>
      <c r="N29" s="7">
        <f t="shared" si="11"/>
        <v>13</v>
      </c>
      <c r="O29" s="5">
        <f t="shared" si="12"/>
        <v>3.417721518987342</v>
      </c>
      <c r="P29" s="5">
        <f t="shared" si="13"/>
        <v>1.2151898734177216</v>
      </c>
      <c r="Q29" s="1">
        <v>4</v>
      </c>
      <c r="R29" s="1">
        <v>7</v>
      </c>
      <c r="S29" s="34">
        <v>52.666666666666664</v>
      </c>
      <c r="T29" s="1">
        <v>50</v>
      </c>
      <c r="U29" s="1">
        <v>20</v>
      </c>
      <c r="V29" s="1">
        <v>14</v>
      </c>
      <c r="W29" s="5">
        <f t="shared" si="14"/>
        <v>6.3</v>
      </c>
      <c r="X29" s="5">
        <f t="shared" si="15"/>
        <v>1.4</v>
      </c>
      <c r="Y29" s="1">
        <v>1</v>
      </c>
      <c r="Z29" s="1">
        <v>0</v>
      </c>
      <c r="AA29" s="1">
        <v>10</v>
      </c>
      <c r="AB29" s="1">
        <v>13</v>
      </c>
      <c r="AC29" s="1">
        <v>7</v>
      </c>
      <c r="AD29" s="1">
        <v>1</v>
      </c>
    </row>
    <row r="30" spans="1:30" ht="15">
      <c r="A30" s="40">
        <v>3</v>
      </c>
      <c r="B30" s="41">
        <v>2</v>
      </c>
      <c r="C30" s="40" t="s">
        <v>52</v>
      </c>
      <c r="D30" s="40">
        <v>8</v>
      </c>
      <c r="E30" s="40"/>
      <c r="F30" s="39" t="s">
        <v>162</v>
      </c>
      <c r="G30" s="12">
        <f t="shared" si="9"/>
        <v>3.9836065573770494</v>
      </c>
      <c r="H30" s="12">
        <f t="shared" si="10"/>
        <v>1.3647540983606559</v>
      </c>
      <c r="I30" s="7">
        <f t="shared" si="11"/>
        <v>2</v>
      </c>
      <c r="J30" s="7">
        <f t="shared" si="11"/>
        <v>0</v>
      </c>
      <c r="K30" s="13">
        <f t="shared" si="11"/>
        <v>81.33333333333333</v>
      </c>
      <c r="L30" s="7">
        <f t="shared" si="11"/>
        <v>84</v>
      </c>
      <c r="M30" s="7">
        <f t="shared" si="11"/>
        <v>36</v>
      </c>
      <c r="N30" s="7">
        <f t="shared" si="11"/>
        <v>27</v>
      </c>
      <c r="O30" s="5">
        <f t="shared" si="12"/>
        <v>3.9836065573770494</v>
      </c>
      <c r="P30" s="5">
        <f t="shared" si="13"/>
        <v>1.3647540983606559</v>
      </c>
      <c r="Q30" s="1">
        <v>2</v>
      </c>
      <c r="R30" s="1">
        <v>0</v>
      </c>
      <c r="S30" s="34">
        <v>81.33333333333333</v>
      </c>
      <c r="T30" s="1">
        <v>84</v>
      </c>
      <c r="U30" s="1">
        <v>36</v>
      </c>
      <c r="V30" s="1">
        <v>27</v>
      </c>
      <c r="W30" s="5" t="e">
        <f t="shared" si="14"/>
        <v>#DIV/0!</v>
      </c>
      <c r="X30" s="5" t="e">
        <f t="shared" si="15"/>
        <v>#DIV/0!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</row>
    <row r="31" spans="1:30" ht="15">
      <c r="A31" s="40">
        <v>1</v>
      </c>
      <c r="B31" s="41">
        <v>2</v>
      </c>
      <c r="C31" s="40" t="s">
        <v>64</v>
      </c>
      <c r="D31" s="40">
        <v>9</v>
      </c>
      <c r="E31" s="40"/>
      <c r="F31" s="39" t="s">
        <v>163</v>
      </c>
      <c r="G31" s="12">
        <f>M31/K31*9</f>
        <v>2.5</v>
      </c>
      <c r="H31" s="12">
        <f>(L31+N31)/K31</f>
        <v>1.1851851851851851</v>
      </c>
      <c r="I31" s="7">
        <f t="shared" si="11"/>
        <v>9</v>
      </c>
      <c r="J31" s="7">
        <f t="shared" si="11"/>
        <v>0</v>
      </c>
      <c r="K31" s="13">
        <f t="shared" si="11"/>
        <v>54</v>
      </c>
      <c r="L31" s="7">
        <f t="shared" si="11"/>
        <v>52</v>
      </c>
      <c r="M31" s="7">
        <f t="shared" si="11"/>
        <v>15</v>
      </c>
      <c r="N31" s="7">
        <f t="shared" si="11"/>
        <v>12</v>
      </c>
      <c r="O31" s="5">
        <f>U31/S31*9</f>
        <v>2.5</v>
      </c>
      <c r="P31" s="5">
        <f>(T31+V31)/S31</f>
        <v>1.1851851851851851</v>
      </c>
      <c r="Q31" s="1">
        <v>9</v>
      </c>
      <c r="R31" s="1">
        <v>0</v>
      </c>
      <c r="S31" s="34">
        <v>54</v>
      </c>
      <c r="T31" s="1">
        <v>52</v>
      </c>
      <c r="U31" s="1">
        <v>15</v>
      </c>
      <c r="V31" s="1">
        <v>12</v>
      </c>
      <c r="W31" s="5" t="e">
        <f>AC31/AA31*9</f>
        <v>#DIV/0!</v>
      </c>
      <c r="X31" s="5" t="e">
        <f>(AB31+AD31)/AA31</f>
        <v>#DIV/0!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</row>
    <row r="32" spans="1:30" s="48" customFormat="1" ht="15">
      <c r="A32" s="42" t="s">
        <v>361</v>
      </c>
      <c r="B32" s="43">
        <v>3</v>
      </c>
      <c r="C32" s="42" t="s">
        <v>51</v>
      </c>
      <c r="D32" s="42" t="s">
        <v>45</v>
      </c>
      <c r="F32" s="44" t="s">
        <v>172</v>
      </c>
      <c r="G32" s="45">
        <f>M32/K32*9</f>
        <v>4.108695652173912</v>
      </c>
      <c r="H32" s="45">
        <f>(L32+N32)/K32</f>
        <v>1.1739130434782608</v>
      </c>
      <c r="I32" s="42">
        <f t="shared" si="11"/>
        <v>0</v>
      </c>
      <c r="J32" s="42">
        <f t="shared" si="11"/>
        <v>0</v>
      </c>
      <c r="K32" s="46">
        <f t="shared" si="11"/>
        <v>15.333333333333336</v>
      </c>
      <c r="L32" s="42">
        <f t="shared" si="11"/>
        <v>13</v>
      </c>
      <c r="M32" s="42">
        <f t="shared" si="11"/>
        <v>7</v>
      </c>
      <c r="N32" s="42">
        <f t="shared" si="11"/>
        <v>5</v>
      </c>
      <c r="O32" s="47">
        <f>U32/S32*9</f>
        <v>3.4225352112676055</v>
      </c>
      <c r="P32" s="47">
        <f>(T32+V32)/S32</f>
        <v>1.2676056338028168</v>
      </c>
      <c r="Q32" s="48">
        <v>0</v>
      </c>
      <c r="R32" s="48">
        <v>2</v>
      </c>
      <c r="S32" s="49">
        <v>47.333333333333336</v>
      </c>
      <c r="T32" s="48">
        <v>43</v>
      </c>
      <c r="U32" s="48">
        <v>18</v>
      </c>
      <c r="V32" s="48">
        <v>17</v>
      </c>
      <c r="W32" s="47">
        <f>AC32/AA32*9</f>
        <v>3.09375</v>
      </c>
      <c r="X32" s="47">
        <f>(AB32+AD32)/AA32</f>
        <v>1.3125</v>
      </c>
      <c r="Y32" s="48">
        <v>0</v>
      </c>
      <c r="Z32" s="48">
        <v>2</v>
      </c>
      <c r="AA32" s="48">
        <v>32</v>
      </c>
      <c r="AB32" s="48">
        <v>30</v>
      </c>
      <c r="AC32" s="48">
        <v>11</v>
      </c>
      <c r="AD32" s="48">
        <v>12</v>
      </c>
    </row>
    <row r="33" spans="1:30" s="48" customFormat="1" ht="15.75" thickBot="1">
      <c r="A33" s="42">
        <v>15</v>
      </c>
      <c r="B33" s="43">
        <v>3</v>
      </c>
      <c r="C33" s="42" t="s">
        <v>42</v>
      </c>
      <c r="D33" s="42" t="s">
        <v>45</v>
      </c>
      <c r="E33" s="42"/>
      <c r="F33" s="44" t="s">
        <v>161</v>
      </c>
      <c r="G33" s="45">
        <f>M33/K33*9</f>
        <v>6.5675675675675675</v>
      </c>
      <c r="H33" s="45">
        <f>(L33+N33)/K33</f>
        <v>1.7027027027027026</v>
      </c>
      <c r="I33" s="42">
        <f t="shared" si="11"/>
        <v>3</v>
      </c>
      <c r="J33" s="42">
        <f t="shared" si="11"/>
        <v>0</v>
      </c>
      <c r="K33" s="46">
        <f t="shared" si="11"/>
        <v>12.333333333333334</v>
      </c>
      <c r="L33" s="42">
        <f t="shared" si="11"/>
        <v>16</v>
      </c>
      <c r="M33" s="42">
        <f t="shared" si="11"/>
        <v>9</v>
      </c>
      <c r="N33" s="42">
        <f t="shared" si="11"/>
        <v>5</v>
      </c>
      <c r="O33" s="47">
        <f>U33/S33*9</f>
        <v>6.5675675675675675</v>
      </c>
      <c r="P33" s="47">
        <f>(T33+V33)/S33</f>
        <v>1.7027027027027026</v>
      </c>
      <c r="Q33" s="48">
        <v>3</v>
      </c>
      <c r="R33" s="48">
        <v>0</v>
      </c>
      <c r="S33" s="49">
        <v>12.333333333333334</v>
      </c>
      <c r="T33" s="48">
        <v>16</v>
      </c>
      <c r="U33" s="48">
        <v>9</v>
      </c>
      <c r="V33" s="48">
        <v>5</v>
      </c>
      <c r="W33" s="47" t="e">
        <f>AC33/AA33*9</f>
        <v>#DIV/0!</v>
      </c>
      <c r="X33" s="47" t="e">
        <f>(AB33+AD33)/AA33</f>
        <v>#DIV/0!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</row>
    <row r="34" spans="1:14" ht="15.75" thickBot="1">
      <c r="A34" s="7">
        <f>SUM(A23:A33)</f>
        <v>87</v>
      </c>
      <c r="B34" s="7"/>
      <c r="C34" s="7"/>
      <c r="D34" s="7"/>
      <c r="E34" s="7"/>
      <c r="F34" s="10"/>
      <c r="G34" s="17">
        <f t="shared" si="9"/>
        <v>4.047084233261339</v>
      </c>
      <c r="H34" s="18">
        <f t="shared" si="10"/>
        <v>1.3295896328293735</v>
      </c>
      <c r="I34" s="15">
        <f aca="true" t="shared" si="16" ref="I34:N34">SUM(I23:I33)</f>
        <v>53</v>
      </c>
      <c r="J34" s="15">
        <f t="shared" si="16"/>
        <v>37</v>
      </c>
      <c r="K34" s="19">
        <f t="shared" si="16"/>
        <v>771.6666666666667</v>
      </c>
      <c r="L34" s="15">
        <f t="shared" si="16"/>
        <v>750</v>
      </c>
      <c r="M34" s="15">
        <f t="shared" si="16"/>
        <v>347</v>
      </c>
      <c r="N34" s="16">
        <f t="shared" si="16"/>
        <v>276</v>
      </c>
    </row>
    <row r="35" spans="1:14" ht="15">
      <c r="A35" s="7">
        <f>A20+A34</f>
        <v>252</v>
      </c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</row>
    <row r="36" spans="1:14" ht="15">
      <c r="A36" s="7"/>
      <c r="B36" s="7"/>
      <c r="C36" s="7"/>
      <c r="D36" s="7"/>
      <c r="E36" s="7"/>
      <c r="F36" s="9" t="s">
        <v>28</v>
      </c>
      <c r="G36" s="7"/>
      <c r="H36" s="7"/>
      <c r="I36" s="7"/>
      <c r="J36" s="7"/>
      <c r="K36" s="7"/>
      <c r="L36" s="7"/>
      <c r="M36" s="7"/>
      <c r="N36" s="7"/>
    </row>
    <row r="37" spans="1:14" ht="15">
      <c r="A37" s="40">
        <v>7</v>
      </c>
      <c r="B37" s="41">
        <v>3</v>
      </c>
      <c r="C37" s="40" t="s">
        <v>41</v>
      </c>
      <c r="D37" s="40" t="s">
        <v>45</v>
      </c>
      <c r="E37" s="40"/>
      <c r="F37" s="39" t="s">
        <v>158</v>
      </c>
      <c r="G37" s="7"/>
      <c r="H37" s="7"/>
      <c r="I37" s="7"/>
      <c r="J37" s="7"/>
      <c r="K37" s="7"/>
      <c r="L37" s="7"/>
      <c r="M37" s="7"/>
      <c r="N37" s="7"/>
    </row>
    <row r="38" spans="2:6" s="7" customFormat="1" ht="15">
      <c r="B38" s="37"/>
      <c r="F38" s="10"/>
    </row>
    <row r="39" spans="1:14" ht="15">
      <c r="A39" s="7"/>
      <c r="B39" s="7"/>
      <c r="C39" s="7"/>
      <c r="D39" s="7"/>
      <c r="E39" s="7"/>
      <c r="F39" s="10"/>
      <c r="G39" s="7"/>
      <c r="H39" s="7"/>
      <c r="I39" s="7"/>
      <c r="J39" s="7"/>
      <c r="K39" s="7"/>
      <c r="L39" s="7"/>
      <c r="M39" s="7"/>
      <c r="N39" s="7"/>
    </row>
    <row r="40" spans="1:14" ht="15">
      <c r="A40" s="8" t="s">
        <v>0</v>
      </c>
      <c r="B40" s="8" t="s">
        <v>30</v>
      </c>
      <c r="C40" s="8" t="s">
        <v>38</v>
      </c>
      <c r="D40" s="8" t="s">
        <v>1</v>
      </c>
      <c r="E40" s="7"/>
      <c r="F40" s="9" t="s">
        <v>29</v>
      </c>
      <c r="G40" s="7"/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2</v>
      </c>
      <c r="C41" s="40" t="s">
        <v>40</v>
      </c>
      <c r="D41" s="40" t="s">
        <v>45</v>
      </c>
      <c r="F41" s="39" t="s">
        <v>164</v>
      </c>
      <c r="G41" s="7">
        <v>1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2</v>
      </c>
      <c r="C42" s="40" t="s">
        <v>41</v>
      </c>
      <c r="D42" s="40" t="s">
        <v>45</v>
      </c>
      <c r="F42" s="39" t="s">
        <v>165</v>
      </c>
      <c r="G42" s="7">
        <v>2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2</v>
      </c>
      <c r="C43" s="40" t="s">
        <v>40</v>
      </c>
      <c r="D43" s="40" t="s">
        <v>45</v>
      </c>
      <c r="F43" s="39" t="s">
        <v>166</v>
      </c>
      <c r="G43" s="7">
        <v>3</v>
      </c>
      <c r="N43" s="7"/>
    </row>
    <row r="44" spans="1:9" ht="15">
      <c r="A44" s="40"/>
      <c r="B44" s="41">
        <v>3</v>
      </c>
      <c r="C44" s="40" t="s">
        <v>41</v>
      </c>
      <c r="D44" s="40" t="s">
        <v>45</v>
      </c>
      <c r="F44" s="39" t="s">
        <v>167</v>
      </c>
      <c r="G44" s="7">
        <v>4</v>
      </c>
      <c r="H44" s="7"/>
      <c r="I44" s="7"/>
    </row>
    <row r="45" spans="1:14" ht="15">
      <c r="A45" s="40" t="s">
        <v>360</v>
      </c>
      <c r="B45" s="41">
        <v>3</v>
      </c>
      <c r="C45" s="40" t="s">
        <v>44</v>
      </c>
      <c r="D45" s="40" t="s">
        <v>16</v>
      </c>
      <c r="E45" s="40"/>
      <c r="F45" s="39" t="s">
        <v>63</v>
      </c>
      <c r="G45" s="7">
        <v>5</v>
      </c>
      <c r="H45" s="7"/>
      <c r="I45" s="7"/>
      <c r="J45" s="7"/>
      <c r="K45" s="7"/>
      <c r="L45" s="7"/>
      <c r="M45" s="7"/>
      <c r="N45" s="7"/>
    </row>
    <row r="46" spans="1:14" ht="15">
      <c r="A46" s="40"/>
      <c r="B46" s="41">
        <v>3</v>
      </c>
      <c r="C46" s="40" t="s">
        <v>64</v>
      </c>
      <c r="D46" s="40" t="s">
        <v>19</v>
      </c>
      <c r="F46" s="39" t="s">
        <v>170</v>
      </c>
      <c r="G46" s="7">
        <v>6</v>
      </c>
      <c r="H46" s="7"/>
      <c r="I46" s="7"/>
      <c r="J46" s="7"/>
      <c r="K46" s="7"/>
      <c r="L46" s="7"/>
      <c r="M46" s="7"/>
      <c r="N46" s="7"/>
    </row>
    <row r="47" spans="1:14" ht="15">
      <c r="A47" s="40"/>
      <c r="B47" s="41">
        <v>3</v>
      </c>
      <c r="C47" s="40" t="s">
        <v>39</v>
      </c>
      <c r="D47" s="40" t="s">
        <v>15</v>
      </c>
      <c r="F47" s="39" t="s">
        <v>171</v>
      </c>
      <c r="G47" s="7">
        <v>7</v>
      </c>
      <c r="H47" s="7"/>
      <c r="I47" s="7"/>
      <c r="J47" s="7"/>
      <c r="K47" s="7"/>
      <c r="L47" s="7"/>
      <c r="M47" s="7"/>
      <c r="N47" s="7"/>
    </row>
    <row r="48" spans="1:14" ht="15">
      <c r="A48" s="40">
        <v>15</v>
      </c>
      <c r="B48" s="41">
        <v>3</v>
      </c>
      <c r="C48" s="40" t="s">
        <v>42</v>
      </c>
      <c r="D48" s="40" t="s">
        <v>45</v>
      </c>
      <c r="E48" s="40"/>
      <c r="F48" s="39" t="s">
        <v>161</v>
      </c>
      <c r="G48" s="7">
        <v>8</v>
      </c>
      <c r="H48" s="7"/>
      <c r="I48" s="40"/>
      <c r="J48" s="41"/>
      <c r="K48" s="40"/>
      <c r="L48" s="40"/>
      <c r="M48" s="40"/>
      <c r="N48" s="39"/>
    </row>
    <row r="49" spans="1:7" ht="15">
      <c r="A49" s="40" t="s">
        <v>361</v>
      </c>
      <c r="B49" s="41">
        <v>3</v>
      </c>
      <c r="C49" s="40" t="s">
        <v>51</v>
      </c>
      <c r="D49" s="40" t="s">
        <v>45</v>
      </c>
      <c r="F49" s="39" t="s">
        <v>172</v>
      </c>
      <c r="G49" s="7">
        <v>9</v>
      </c>
    </row>
    <row r="50" spans="1:7" ht="15">
      <c r="A50" s="40"/>
      <c r="B50" s="41">
        <v>3</v>
      </c>
      <c r="C50" s="40" t="s">
        <v>51</v>
      </c>
      <c r="D50" s="40" t="s">
        <v>45</v>
      </c>
      <c r="F50" s="39" t="s">
        <v>174</v>
      </c>
      <c r="G50" s="7">
        <v>10</v>
      </c>
    </row>
    <row r="51" spans="1:7" ht="15">
      <c r="A51" s="40"/>
      <c r="B51" s="41">
        <v>3</v>
      </c>
      <c r="C51" s="40" t="s">
        <v>40</v>
      </c>
      <c r="D51" s="40" t="s">
        <v>45</v>
      </c>
      <c r="F51" s="39" t="s">
        <v>175</v>
      </c>
      <c r="G51" s="7">
        <v>11</v>
      </c>
    </row>
    <row r="52" spans="1:7" ht="15">
      <c r="A52" s="40"/>
      <c r="B52" s="41">
        <v>3</v>
      </c>
      <c r="C52" s="40" t="s">
        <v>42</v>
      </c>
      <c r="D52" s="40" t="s">
        <v>45</v>
      </c>
      <c r="F52" s="39" t="s">
        <v>176</v>
      </c>
      <c r="G52" s="7">
        <v>12</v>
      </c>
    </row>
    <row r="53" spans="1:7" ht="15">
      <c r="A53" s="40"/>
      <c r="B53" s="41">
        <v>3</v>
      </c>
      <c r="C53" s="40" t="s">
        <v>52</v>
      </c>
      <c r="D53" s="40" t="s">
        <v>19</v>
      </c>
      <c r="F53" s="39" t="s">
        <v>177</v>
      </c>
      <c r="G53" s="7">
        <v>13</v>
      </c>
    </row>
    <row r="54" spans="1:7" ht="15">
      <c r="A54" s="40"/>
      <c r="B54" s="41">
        <v>3</v>
      </c>
      <c r="C54" s="40" t="s">
        <v>40</v>
      </c>
      <c r="D54" s="40" t="s">
        <v>18</v>
      </c>
      <c r="F54" s="39" t="s">
        <v>178</v>
      </c>
      <c r="G54" s="7">
        <v>14</v>
      </c>
    </row>
    <row r="55" spans="1:7" ht="15">
      <c r="A55" s="40"/>
      <c r="B55" s="41">
        <v>3</v>
      </c>
      <c r="C55" s="40" t="s">
        <v>58</v>
      </c>
      <c r="D55" s="40" t="s">
        <v>45</v>
      </c>
      <c r="F55" s="39" t="s">
        <v>179</v>
      </c>
      <c r="G55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12.83203125" style="1" customWidth="1"/>
    <col min="6" max="6" width="22.1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6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47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5</v>
      </c>
      <c r="B4" s="41">
        <v>2</v>
      </c>
      <c r="C4" s="40" t="s">
        <v>43</v>
      </c>
      <c r="D4" s="40" t="s">
        <v>14</v>
      </c>
      <c r="E4" s="40"/>
      <c r="F4" s="39" t="s">
        <v>180</v>
      </c>
      <c r="G4" s="11">
        <f>J4/H4</f>
        <v>0.2727272727272727</v>
      </c>
      <c r="H4" s="7">
        <f aca="true" t="shared" si="0" ref="H4:L17">P4-X4</f>
        <v>176</v>
      </c>
      <c r="I4" s="7">
        <f t="shared" si="0"/>
        <v>18</v>
      </c>
      <c r="J4" s="7">
        <f t="shared" si="0"/>
        <v>48</v>
      </c>
      <c r="K4" s="7">
        <f t="shared" si="0"/>
        <v>5</v>
      </c>
      <c r="L4" s="7">
        <f t="shared" si="0"/>
        <v>34</v>
      </c>
      <c r="M4" s="7">
        <f>I4+L4-K4</f>
        <v>47</v>
      </c>
      <c r="N4" s="7">
        <f aca="true" t="shared" si="1" ref="N4:N17">V4-AD4</f>
        <v>0</v>
      </c>
      <c r="O4" s="4">
        <f aca="true" t="shared" si="2" ref="O4:O17">R4/P4</f>
        <v>0.2727272727272727</v>
      </c>
      <c r="P4" s="1">
        <v>176</v>
      </c>
      <c r="Q4" s="1">
        <v>18</v>
      </c>
      <c r="R4" s="1">
        <v>48</v>
      </c>
      <c r="S4" s="1">
        <v>5</v>
      </c>
      <c r="T4" s="1">
        <v>34</v>
      </c>
      <c r="U4" s="1">
        <f aca="true" t="shared" si="3" ref="U4:U17">Q4+T4-S4</f>
        <v>47</v>
      </c>
      <c r="V4" s="1">
        <v>0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52</v>
      </c>
      <c r="D5" s="40" t="s">
        <v>14</v>
      </c>
      <c r="E5" s="40"/>
      <c r="F5" s="39" t="s">
        <v>181</v>
      </c>
      <c r="G5" s="11">
        <f aca="true" t="shared" si="6" ref="G5:G18">J5/H5</f>
        <v>0.11538461538461539</v>
      </c>
      <c r="H5" s="7">
        <f t="shared" si="0"/>
        <v>26</v>
      </c>
      <c r="I5" s="7">
        <f t="shared" si="0"/>
        <v>3</v>
      </c>
      <c r="J5" s="7">
        <f t="shared" si="0"/>
        <v>3</v>
      </c>
      <c r="K5" s="7">
        <f t="shared" si="0"/>
        <v>0</v>
      </c>
      <c r="L5" s="7">
        <f t="shared" si="0"/>
        <v>3</v>
      </c>
      <c r="M5" s="7">
        <f aca="true" t="shared" si="7" ref="M5:M16">I5+L5-K5</f>
        <v>6</v>
      </c>
      <c r="N5" s="7">
        <f t="shared" si="1"/>
        <v>0</v>
      </c>
      <c r="O5" s="4">
        <f t="shared" si="2"/>
        <v>0.11538461538461539</v>
      </c>
      <c r="P5" s="1">
        <v>26</v>
      </c>
      <c r="Q5" s="1">
        <v>3</v>
      </c>
      <c r="R5" s="1">
        <v>3</v>
      </c>
      <c r="S5" s="1">
        <v>0</v>
      </c>
      <c r="T5" s="1">
        <v>3</v>
      </c>
      <c r="U5" s="1">
        <f t="shared" si="3"/>
        <v>6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29</v>
      </c>
      <c r="B6" s="41">
        <v>3</v>
      </c>
      <c r="C6" s="40" t="s">
        <v>58</v>
      </c>
      <c r="D6" s="40" t="s">
        <v>15</v>
      </c>
      <c r="E6" s="40"/>
      <c r="F6" s="39" t="s">
        <v>182</v>
      </c>
      <c r="G6" s="11">
        <f t="shared" si="6"/>
        <v>0.30597014925373134</v>
      </c>
      <c r="H6" s="7">
        <f t="shared" si="0"/>
        <v>402</v>
      </c>
      <c r="I6" s="7">
        <f t="shared" si="0"/>
        <v>88</v>
      </c>
      <c r="J6" s="7">
        <f t="shared" si="0"/>
        <v>123</v>
      </c>
      <c r="K6" s="7">
        <f t="shared" si="0"/>
        <v>31</v>
      </c>
      <c r="L6" s="7">
        <f t="shared" si="0"/>
        <v>107</v>
      </c>
      <c r="M6" s="7">
        <f t="shared" si="7"/>
        <v>164</v>
      </c>
      <c r="N6" s="7">
        <f t="shared" si="1"/>
        <v>0</v>
      </c>
      <c r="O6" s="4">
        <f t="shared" si="2"/>
        <v>0.30597014925373134</v>
      </c>
      <c r="P6" s="1">
        <v>402</v>
      </c>
      <c r="Q6" s="1">
        <v>88</v>
      </c>
      <c r="R6" s="1">
        <v>123</v>
      </c>
      <c r="S6" s="1">
        <v>31</v>
      </c>
      <c r="T6" s="1">
        <v>107</v>
      </c>
      <c r="U6" s="1">
        <f t="shared" si="3"/>
        <v>164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13</v>
      </c>
      <c r="B7" s="41">
        <v>3</v>
      </c>
      <c r="C7" s="40" t="s">
        <v>43</v>
      </c>
      <c r="D7" s="40" t="s">
        <v>17</v>
      </c>
      <c r="E7" s="40"/>
      <c r="F7" s="39" t="s">
        <v>183</v>
      </c>
      <c r="G7" s="11">
        <f t="shared" si="6"/>
        <v>0.20967741935483872</v>
      </c>
      <c r="H7" s="7">
        <f t="shared" si="0"/>
        <v>248</v>
      </c>
      <c r="I7" s="7">
        <f t="shared" si="0"/>
        <v>24</v>
      </c>
      <c r="J7" s="7">
        <f t="shared" si="0"/>
        <v>52</v>
      </c>
      <c r="K7" s="7">
        <f t="shared" si="0"/>
        <v>2</v>
      </c>
      <c r="L7" s="7">
        <f t="shared" si="0"/>
        <v>22</v>
      </c>
      <c r="M7" s="7">
        <f t="shared" si="7"/>
        <v>44</v>
      </c>
      <c r="N7" s="7">
        <f t="shared" si="1"/>
        <v>1</v>
      </c>
      <c r="O7" s="4">
        <f t="shared" si="2"/>
        <v>0.20967741935483872</v>
      </c>
      <c r="P7" s="1">
        <v>248</v>
      </c>
      <c r="Q7" s="1">
        <v>24</v>
      </c>
      <c r="R7" s="1">
        <v>52</v>
      </c>
      <c r="S7" s="1">
        <v>2</v>
      </c>
      <c r="T7" s="1">
        <v>22</v>
      </c>
      <c r="U7" s="1">
        <f t="shared" si="3"/>
        <v>44</v>
      </c>
      <c r="V7" s="1">
        <v>1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11</v>
      </c>
      <c r="B8" s="41">
        <v>3</v>
      </c>
      <c r="C8" s="40" t="s">
        <v>41</v>
      </c>
      <c r="D8" s="40" t="s">
        <v>71</v>
      </c>
      <c r="E8" s="40" t="s">
        <v>17</v>
      </c>
      <c r="F8" s="39" t="s">
        <v>184</v>
      </c>
      <c r="G8" s="11">
        <f t="shared" si="6"/>
        <v>0.26869806094182824</v>
      </c>
      <c r="H8" s="7">
        <f t="shared" si="0"/>
        <v>361</v>
      </c>
      <c r="I8" s="7">
        <f t="shared" si="0"/>
        <v>56</v>
      </c>
      <c r="J8" s="7">
        <f t="shared" si="0"/>
        <v>97</v>
      </c>
      <c r="K8" s="7">
        <f t="shared" si="0"/>
        <v>12</v>
      </c>
      <c r="L8" s="7">
        <f t="shared" si="0"/>
        <v>43</v>
      </c>
      <c r="M8" s="7">
        <f t="shared" si="7"/>
        <v>87</v>
      </c>
      <c r="N8" s="7">
        <f t="shared" si="1"/>
        <v>4</v>
      </c>
      <c r="O8" s="4">
        <f t="shared" si="2"/>
        <v>0.26869806094182824</v>
      </c>
      <c r="P8" s="1">
        <v>361</v>
      </c>
      <c r="Q8" s="1">
        <v>56</v>
      </c>
      <c r="R8" s="1">
        <v>97</v>
      </c>
      <c r="S8" s="1">
        <v>12</v>
      </c>
      <c r="T8" s="1">
        <v>43</v>
      </c>
      <c r="U8" s="1">
        <f t="shared" si="3"/>
        <v>87</v>
      </c>
      <c r="V8" s="1">
        <v>4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23</v>
      </c>
      <c r="B9" s="41">
        <v>3</v>
      </c>
      <c r="C9" s="40" t="s">
        <v>43</v>
      </c>
      <c r="D9" s="40" t="s">
        <v>16</v>
      </c>
      <c r="E9" s="40"/>
      <c r="F9" s="39" t="s">
        <v>185</v>
      </c>
      <c r="G9" s="11">
        <f>J9/H9</f>
        <v>0.3075117370892019</v>
      </c>
      <c r="H9" s="7">
        <f t="shared" si="0"/>
        <v>426</v>
      </c>
      <c r="I9" s="7">
        <f t="shared" si="0"/>
        <v>80</v>
      </c>
      <c r="J9" s="7">
        <f t="shared" si="0"/>
        <v>131</v>
      </c>
      <c r="K9" s="7">
        <f t="shared" si="0"/>
        <v>28</v>
      </c>
      <c r="L9" s="7">
        <f t="shared" si="0"/>
        <v>87</v>
      </c>
      <c r="M9" s="7">
        <f>I9+L9-K9</f>
        <v>139</v>
      </c>
      <c r="N9" s="7">
        <f t="shared" si="1"/>
        <v>8</v>
      </c>
      <c r="O9" s="4">
        <f t="shared" si="2"/>
        <v>0.3075117370892019</v>
      </c>
      <c r="P9" s="1">
        <v>426</v>
      </c>
      <c r="Q9" s="1">
        <v>80</v>
      </c>
      <c r="R9" s="1">
        <v>131</v>
      </c>
      <c r="S9" s="1">
        <v>28</v>
      </c>
      <c r="T9" s="1">
        <v>87</v>
      </c>
      <c r="U9" s="1">
        <f t="shared" si="3"/>
        <v>139</v>
      </c>
      <c r="V9" s="1">
        <v>8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6</v>
      </c>
      <c r="B10" s="41">
        <v>2</v>
      </c>
      <c r="C10" s="40" t="s">
        <v>43</v>
      </c>
      <c r="D10" s="40" t="s">
        <v>18</v>
      </c>
      <c r="E10" s="40"/>
      <c r="F10" s="39" t="s">
        <v>186</v>
      </c>
      <c r="G10" s="11">
        <f>J10/H10</f>
        <v>0.2798507462686567</v>
      </c>
      <c r="H10" s="7">
        <f t="shared" si="0"/>
        <v>268</v>
      </c>
      <c r="I10" s="7">
        <f t="shared" si="0"/>
        <v>48</v>
      </c>
      <c r="J10" s="7">
        <f t="shared" si="0"/>
        <v>75</v>
      </c>
      <c r="K10" s="7">
        <f t="shared" si="0"/>
        <v>4</v>
      </c>
      <c r="L10" s="7">
        <f t="shared" si="0"/>
        <v>27</v>
      </c>
      <c r="M10" s="7">
        <f>I10+L10-K10</f>
        <v>71</v>
      </c>
      <c r="N10" s="7">
        <f t="shared" si="1"/>
        <v>0</v>
      </c>
      <c r="O10" s="4">
        <f t="shared" si="2"/>
        <v>0.2798507462686567</v>
      </c>
      <c r="P10" s="1">
        <v>268</v>
      </c>
      <c r="Q10" s="1">
        <v>48</v>
      </c>
      <c r="R10" s="1">
        <v>75</v>
      </c>
      <c r="S10" s="1">
        <v>4</v>
      </c>
      <c r="T10" s="1">
        <v>27</v>
      </c>
      <c r="U10" s="1">
        <f t="shared" si="3"/>
        <v>71</v>
      </c>
      <c r="V10" s="1">
        <v>0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</v>
      </c>
      <c r="B11" s="41">
        <v>3</v>
      </c>
      <c r="C11" s="40" t="s">
        <v>52</v>
      </c>
      <c r="D11" s="40" t="s">
        <v>73</v>
      </c>
      <c r="E11" s="40" t="s">
        <v>16</v>
      </c>
      <c r="F11" s="39" t="s">
        <v>187</v>
      </c>
      <c r="G11" s="11">
        <f t="shared" si="6"/>
        <v>0.24193548387096775</v>
      </c>
      <c r="H11" s="7">
        <f t="shared" si="0"/>
        <v>62</v>
      </c>
      <c r="I11" s="7">
        <f t="shared" si="0"/>
        <v>8</v>
      </c>
      <c r="J11" s="7">
        <f t="shared" si="0"/>
        <v>15</v>
      </c>
      <c r="K11" s="7">
        <f t="shared" si="0"/>
        <v>2</v>
      </c>
      <c r="L11" s="7">
        <f t="shared" si="0"/>
        <v>7</v>
      </c>
      <c r="M11" s="7">
        <f t="shared" si="7"/>
        <v>13</v>
      </c>
      <c r="N11" s="7">
        <f t="shared" si="1"/>
        <v>0</v>
      </c>
      <c r="O11" s="4">
        <f t="shared" si="2"/>
        <v>0.24193548387096775</v>
      </c>
      <c r="P11" s="1">
        <v>62</v>
      </c>
      <c r="Q11" s="1">
        <v>8</v>
      </c>
      <c r="R11" s="1">
        <v>15</v>
      </c>
      <c r="S11" s="1">
        <v>2</v>
      </c>
      <c r="T11" s="1">
        <v>7</v>
      </c>
      <c r="U11" s="1">
        <f t="shared" si="3"/>
        <v>13</v>
      </c>
      <c r="V11" s="1">
        <v>0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15</v>
      </c>
      <c r="B12" s="41">
        <v>2</v>
      </c>
      <c r="C12" s="40" t="s">
        <v>64</v>
      </c>
      <c r="D12" s="40" t="s">
        <v>19</v>
      </c>
      <c r="E12" s="40"/>
      <c r="F12" s="39" t="s">
        <v>188</v>
      </c>
      <c r="G12" s="11">
        <f t="shared" si="6"/>
        <v>0.30919220055710306</v>
      </c>
      <c r="H12" s="7">
        <f t="shared" si="0"/>
        <v>359</v>
      </c>
      <c r="I12" s="7">
        <f t="shared" si="0"/>
        <v>55</v>
      </c>
      <c r="J12" s="7">
        <f t="shared" si="0"/>
        <v>111</v>
      </c>
      <c r="K12" s="7">
        <f t="shared" si="0"/>
        <v>11</v>
      </c>
      <c r="L12" s="7">
        <f t="shared" si="0"/>
        <v>45</v>
      </c>
      <c r="M12" s="7">
        <f t="shared" si="7"/>
        <v>89</v>
      </c>
      <c r="N12" s="7">
        <f t="shared" si="1"/>
        <v>10</v>
      </c>
      <c r="O12" s="4">
        <f t="shared" si="2"/>
        <v>0.30919220055710306</v>
      </c>
      <c r="P12" s="1">
        <v>359</v>
      </c>
      <c r="Q12" s="1">
        <v>55</v>
      </c>
      <c r="R12" s="1">
        <v>111</v>
      </c>
      <c r="S12" s="1">
        <v>11</v>
      </c>
      <c r="T12" s="1">
        <v>45</v>
      </c>
      <c r="U12" s="1">
        <f t="shared" si="3"/>
        <v>89</v>
      </c>
      <c r="V12" s="1">
        <v>10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6</v>
      </c>
      <c r="B13" s="41">
        <v>2</v>
      </c>
      <c r="C13" s="40" t="s">
        <v>40</v>
      </c>
      <c r="D13" s="40" t="s">
        <v>19</v>
      </c>
      <c r="E13" s="40"/>
      <c r="F13" s="39" t="s">
        <v>189</v>
      </c>
      <c r="G13" s="11">
        <f t="shared" si="6"/>
        <v>0.265625</v>
      </c>
      <c r="H13" s="7">
        <f t="shared" si="0"/>
        <v>384</v>
      </c>
      <c r="I13" s="7">
        <f t="shared" si="0"/>
        <v>61</v>
      </c>
      <c r="J13" s="7">
        <f t="shared" si="0"/>
        <v>102</v>
      </c>
      <c r="K13" s="7">
        <f t="shared" si="0"/>
        <v>13</v>
      </c>
      <c r="L13" s="7">
        <f t="shared" si="0"/>
        <v>55</v>
      </c>
      <c r="M13" s="7">
        <f t="shared" si="7"/>
        <v>103</v>
      </c>
      <c r="N13" s="7">
        <f t="shared" si="1"/>
        <v>8</v>
      </c>
      <c r="O13" s="4">
        <f t="shared" si="2"/>
        <v>0.265625</v>
      </c>
      <c r="P13" s="1">
        <v>384</v>
      </c>
      <c r="Q13" s="1">
        <v>61</v>
      </c>
      <c r="R13" s="1">
        <v>102</v>
      </c>
      <c r="S13" s="1">
        <v>13</v>
      </c>
      <c r="T13" s="1">
        <v>55</v>
      </c>
      <c r="U13" s="1">
        <f t="shared" si="3"/>
        <v>103</v>
      </c>
      <c r="V13" s="1">
        <v>8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18</v>
      </c>
      <c r="B14" s="41">
        <v>3</v>
      </c>
      <c r="C14" s="40" t="s">
        <v>39</v>
      </c>
      <c r="D14" s="40" t="s">
        <v>19</v>
      </c>
      <c r="E14" s="40"/>
      <c r="F14" s="39" t="s">
        <v>190</v>
      </c>
      <c r="G14" s="11">
        <f t="shared" si="6"/>
        <v>0.29927007299270075</v>
      </c>
      <c r="H14" s="7">
        <f t="shared" si="0"/>
        <v>411</v>
      </c>
      <c r="I14" s="7">
        <f t="shared" si="0"/>
        <v>58</v>
      </c>
      <c r="J14" s="7">
        <f t="shared" si="0"/>
        <v>123</v>
      </c>
      <c r="K14" s="7">
        <f t="shared" si="0"/>
        <v>17</v>
      </c>
      <c r="L14" s="7">
        <f t="shared" si="0"/>
        <v>75</v>
      </c>
      <c r="M14" s="7">
        <f t="shared" si="7"/>
        <v>116</v>
      </c>
      <c r="N14" s="7">
        <f t="shared" si="1"/>
        <v>0</v>
      </c>
      <c r="O14" s="4">
        <f t="shared" si="2"/>
        <v>0.29927007299270075</v>
      </c>
      <c r="P14" s="1">
        <v>411</v>
      </c>
      <c r="Q14" s="1">
        <v>58</v>
      </c>
      <c r="R14" s="1">
        <v>123</v>
      </c>
      <c r="S14" s="1">
        <v>17</v>
      </c>
      <c r="T14" s="1">
        <v>75</v>
      </c>
      <c r="U14" s="1">
        <f t="shared" si="3"/>
        <v>116</v>
      </c>
      <c r="V14" s="1">
        <v>0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16</v>
      </c>
      <c r="B15" s="41">
        <v>3</v>
      </c>
      <c r="C15" s="40" t="s">
        <v>51</v>
      </c>
      <c r="D15" s="40" t="s">
        <v>19</v>
      </c>
      <c r="E15" s="40"/>
      <c r="F15" s="39" t="s">
        <v>191</v>
      </c>
      <c r="G15" s="11">
        <f>J15/H15</f>
        <v>0.24749163879598662</v>
      </c>
      <c r="H15" s="7">
        <f t="shared" si="0"/>
        <v>299</v>
      </c>
      <c r="I15" s="7">
        <f t="shared" si="0"/>
        <v>42</v>
      </c>
      <c r="J15" s="7">
        <f t="shared" si="0"/>
        <v>74</v>
      </c>
      <c r="K15" s="7">
        <f t="shared" si="0"/>
        <v>7</v>
      </c>
      <c r="L15" s="7">
        <f t="shared" si="0"/>
        <v>28</v>
      </c>
      <c r="M15" s="7">
        <f>I15+L15-K15</f>
        <v>63</v>
      </c>
      <c r="N15" s="7">
        <f t="shared" si="1"/>
        <v>7</v>
      </c>
      <c r="O15" s="4">
        <f t="shared" si="2"/>
        <v>0.24749163879598662</v>
      </c>
      <c r="P15" s="1">
        <v>299</v>
      </c>
      <c r="Q15" s="1">
        <v>42</v>
      </c>
      <c r="R15" s="1">
        <v>74</v>
      </c>
      <c r="S15" s="1">
        <v>7</v>
      </c>
      <c r="T15" s="1">
        <v>28</v>
      </c>
      <c r="U15" s="1">
        <f t="shared" si="3"/>
        <v>63</v>
      </c>
      <c r="V15" s="1">
        <v>7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9</v>
      </c>
      <c r="B16" s="41">
        <v>3</v>
      </c>
      <c r="C16" s="40" t="s">
        <v>52</v>
      </c>
      <c r="D16" s="40" t="s">
        <v>19</v>
      </c>
      <c r="E16" s="40"/>
      <c r="F16" s="39" t="s">
        <v>192</v>
      </c>
      <c r="G16" s="11">
        <f t="shared" si="6"/>
        <v>0.24858757062146894</v>
      </c>
      <c r="H16" s="7">
        <f t="shared" si="0"/>
        <v>354</v>
      </c>
      <c r="I16" s="7">
        <f t="shared" si="0"/>
        <v>50</v>
      </c>
      <c r="J16" s="7">
        <f t="shared" si="0"/>
        <v>88</v>
      </c>
      <c r="K16" s="7">
        <f t="shared" si="0"/>
        <v>11</v>
      </c>
      <c r="L16" s="7">
        <f t="shared" si="0"/>
        <v>44</v>
      </c>
      <c r="M16" s="7">
        <f t="shared" si="7"/>
        <v>83</v>
      </c>
      <c r="N16" s="7">
        <f t="shared" si="1"/>
        <v>3</v>
      </c>
      <c r="O16" s="4">
        <f t="shared" si="2"/>
        <v>0.24858757062146894</v>
      </c>
      <c r="P16" s="1">
        <v>354</v>
      </c>
      <c r="Q16" s="1">
        <v>50</v>
      </c>
      <c r="R16" s="1">
        <v>88</v>
      </c>
      <c r="S16" s="1">
        <v>11</v>
      </c>
      <c r="T16" s="1">
        <v>44</v>
      </c>
      <c r="U16" s="1">
        <f t="shared" si="3"/>
        <v>83</v>
      </c>
      <c r="V16" s="1">
        <v>3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15</v>
      </c>
      <c r="B17" s="41">
        <v>3</v>
      </c>
      <c r="C17" s="40" t="s">
        <v>43</v>
      </c>
      <c r="D17" s="40" t="s">
        <v>20</v>
      </c>
      <c r="E17" s="40"/>
      <c r="F17" s="39" t="s">
        <v>193</v>
      </c>
      <c r="G17" s="11">
        <f>J17/H17</f>
        <v>0.303951367781155</v>
      </c>
      <c r="H17" s="7">
        <f t="shared" si="0"/>
        <v>329</v>
      </c>
      <c r="I17" s="7">
        <f t="shared" si="0"/>
        <v>52</v>
      </c>
      <c r="J17" s="7">
        <f t="shared" si="0"/>
        <v>100</v>
      </c>
      <c r="K17" s="7">
        <f t="shared" si="0"/>
        <v>20</v>
      </c>
      <c r="L17" s="7">
        <f t="shared" si="0"/>
        <v>72</v>
      </c>
      <c r="M17" s="7">
        <f>I17+L17-K17</f>
        <v>104</v>
      </c>
      <c r="N17" s="7">
        <f t="shared" si="1"/>
        <v>0</v>
      </c>
      <c r="O17" s="4">
        <f t="shared" si="2"/>
        <v>0.303951367781155</v>
      </c>
      <c r="P17" s="1">
        <v>329</v>
      </c>
      <c r="Q17" s="1">
        <v>52</v>
      </c>
      <c r="R17" s="1">
        <v>100</v>
      </c>
      <c r="S17" s="1">
        <v>20</v>
      </c>
      <c r="T17" s="1">
        <v>72</v>
      </c>
      <c r="U17" s="1">
        <f t="shared" si="3"/>
        <v>104</v>
      </c>
      <c r="V17" s="1">
        <v>0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168</v>
      </c>
      <c r="B18" s="7"/>
      <c r="C18" s="7"/>
      <c r="D18" s="7"/>
      <c r="E18" s="7"/>
      <c r="F18" s="10"/>
      <c r="G18" s="14">
        <f t="shared" si="6"/>
        <v>0.2781973203410475</v>
      </c>
      <c r="H18" s="15">
        <f aca="true" t="shared" si="8" ref="H18:N18">SUM(H4:H17)</f>
        <v>4105</v>
      </c>
      <c r="I18" s="15">
        <f t="shared" si="8"/>
        <v>643</v>
      </c>
      <c r="J18" s="15">
        <f t="shared" si="8"/>
        <v>1142</v>
      </c>
      <c r="K18" s="15">
        <f t="shared" si="8"/>
        <v>163</v>
      </c>
      <c r="L18" s="15">
        <f t="shared" si="8"/>
        <v>649</v>
      </c>
      <c r="M18" s="15">
        <f t="shared" si="8"/>
        <v>1129</v>
      </c>
      <c r="N18" s="16">
        <f t="shared" si="8"/>
        <v>41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28</v>
      </c>
      <c r="B21" s="41">
        <v>3</v>
      </c>
      <c r="C21" s="40" t="s">
        <v>58</v>
      </c>
      <c r="D21" s="40">
        <v>1</v>
      </c>
      <c r="E21" s="40"/>
      <c r="F21" s="39" t="s">
        <v>194</v>
      </c>
      <c r="G21" s="12">
        <f aca="true" t="shared" si="9" ref="G21:G31">M21/K21*9</f>
        <v>4.0344827586206895</v>
      </c>
      <c r="H21" s="12">
        <f aca="true" t="shared" si="10" ref="H21:H31">(L21+N21)/K21</f>
        <v>1.4827586206896552</v>
      </c>
      <c r="I21" s="7">
        <f aca="true" t="shared" si="11" ref="I21:N30">Q21-Y21</f>
        <v>7</v>
      </c>
      <c r="J21" s="7">
        <f t="shared" si="11"/>
        <v>4</v>
      </c>
      <c r="K21" s="13">
        <f t="shared" si="11"/>
        <v>116</v>
      </c>
      <c r="L21" s="7">
        <f t="shared" si="11"/>
        <v>123</v>
      </c>
      <c r="M21" s="7">
        <f t="shared" si="11"/>
        <v>52</v>
      </c>
      <c r="N21" s="7">
        <f t="shared" si="11"/>
        <v>49</v>
      </c>
      <c r="O21" s="5">
        <f aca="true" t="shared" si="12" ref="O21:O28">U21/S21*9</f>
        <v>4.0344827586206895</v>
      </c>
      <c r="P21" s="5">
        <f aca="true" t="shared" si="13" ref="P21:P28">(T21+V21)/S21</f>
        <v>1.4827586206896552</v>
      </c>
      <c r="Q21" s="1">
        <v>7</v>
      </c>
      <c r="R21" s="1">
        <v>4</v>
      </c>
      <c r="S21" s="34">
        <v>116</v>
      </c>
      <c r="T21" s="1">
        <v>123</v>
      </c>
      <c r="U21" s="1">
        <v>52</v>
      </c>
      <c r="V21" s="1">
        <v>49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12</v>
      </c>
      <c r="B22" s="41">
        <v>3</v>
      </c>
      <c r="C22" s="40" t="s">
        <v>44</v>
      </c>
      <c r="D22" s="40">
        <v>2</v>
      </c>
      <c r="E22" s="40"/>
      <c r="F22" s="39" t="s">
        <v>195</v>
      </c>
      <c r="G22" s="12">
        <f t="shared" si="9"/>
        <v>5.177184466019417</v>
      </c>
      <c r="H22" s="12">
        <f t="shared" si="10"/>
        <v>1.4635922330097086</v>
      </c>
      <c r="I22" s="7">
        <f t="shared" si="11"/>
        <v>7</v>
      </c>
      <c r="J22" s="7">
        <f t="shared" si="11"/>
        <v>0</v>
      </c>
      <c r="K22" s="13">
        <f t="shared" si="11"/>
        <v>137.33333333333334</v>
      </c>
      <c r="L22" s="7">
        <f t="shared" si="11"/>
        <v>156</v>
      </c>
      <c r="M22" s="7">
        <f t="shared" si="11"/>
        <v>79</v>
      </c>
      <c r="N22" s="7">
        <f t="shared" si="11"/>
        <v>45</v>
      </c>
      <c r="O22" s="5">
        <f t="shared" si="12"/>
        <v>5.177184466019417</v>
      </c>
      <c r="P22" s="5">
        <f t="shared" si="13"/>
        <v>1.4635922330097086</v>
      </c>
      <c r="Q22" s="1">
        <v>7</v>
      </c>
      <c r="R22" s="1">
        <v>0</v>
      </c>
      <c r="S22" s="34">
        <v>137.33333333333334</v>
      </c>
      <c r="T22" s="1">
        <v>156</v>
      </c>
      <c r="U22" s="1">
        <v>79</v>
      </c>
      <c r="V22" s="1">
        <v>45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23</v>
      </c>
      <c r="B23" s="41">
        <v>3</v>
      </c>
      <c r="C23" s="40" t="s">
        <v>44</v>
      </c>
      <c r="D23" s="40">
        <v>3</v>
      </c>
      <c r="E23" s="40"/>
      <c r="F23" s="39" t="s">
        <v>196</v>
      </c>
      <c r="G23" s="12">
        <f t="shared" si="9"/>
        <v>4.21039603960396</v>
      </c>
      <c r="H23" s="12">
        <f t="shared" si="10"/>
        <v>1.4331683168316833</v>
      </c>
      <c r="I23" s="7">
        <f t="shared" si="11"/>
        <v>13</v>
      </c>
      <c r="J23" s="7">
        <f t="shared" si="11"/>
        <v>0</v>
      </c>
      <c r="K23" s="13">
        <f t="shared" si="11"/>
        <v>134.66666666666666</v>
      </c>
      <c r="L23" s="7">
        <f t="shared" si="11"/>
        <v>145</v>
      </c>
      <c r="M23" s="7">
        <f t="shared" si="11"/>
        <v>63</v>
      </c>
      <c r="N23" s="7">
        <f t="shared" si="11"/>
        <v>48</v>
      </c>
      <c r="O23" s="5">
        <f t="shared" si="12"/>
        <v>4.21039603960396</v>
      </c>
      <c r="P23" s="5">
        <f t="shared" si="13"/>
        <v>1.4331683168316833</v>
      </c>
      <c r="Q23" s="1">
        <v>13</v>
      </c>
      <c r="R23" s="1">
        <v>0</v>
      </c>
      <c r="S23" s="34">
        <v>134.66666666666666</v>
      </c>
      <c r="T23" s="1">
        <v>145</v>
      </c>
      <c r="U23" s="1">
        <v>63</v>
      </c>
      <c r="V23" s="1">
        <v>48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7</v>
      </c>
      <c r="B24" s="41">
        <v>3</v>
      </c>
      <c r="C24" s="40" t="s">
        <v>44</v>
      </c>
      <c r="D24" s="40">
        <v>4</v>
      </c>
      <c r="E24" s="40"/>
      <c r="F24" s="39" t="s">
        <v>197</v>
      </c>
      <c r="G24" s="12">
        <f t="shared" si="9"/>
        <v>4.8766519823788546</v>
      </c>
      <c r="H24" s="12">
        <f t="shared" si="10"/>
        <v>1.5462555066079293</v>
      </c>
      <c r="I24" s="7">
        <f t="shared" si="11"/>
        <v>6</v>
      </c>
      <c r="J24" s="7">
        <f t="shared" si="11"/>
        <v>0</v>
      </c>
      <c r="K24" s="13">
        <f t="shared" si="11"/>
        <v>75.66666666666667</v>
      </c>
      <c r="L24" s="7">
        <f t="shared" si="11"/>
        <v>81</v>
      </c>
      <c r="M24" s="7">
        <f t="shared" si="11"/>
        <v>41</v>
      </c>
      <c r="N24" s="7">
        <f t="shared" si="11"/>
        <v>36</v>
      </c>
      <c r="O24" s="5">
        <f t="shared" si="12"/>
        <v>4.8766519823788546</v>
      </c>
      <c r="P24" s="5">
        <f t="shared" si="13"/>
        <v>1.5462555066079293</v>
      </c>
      <c r="Q24" s="1">
        <v>6</v>
      </c>
      <c r="R24" s="1">
        <v>0</v>
      </c>
      <c r="S24" s="34">
        <v>75.66666666666667</v>
      </c>
      <c r="T24" s="1">
        <v>81</v>
      </c>
      <c r="U24" s="1">
        <v>41</v>
      </c>
      <c r="V24" s="1">
        <v>36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8</v>
      </c>
      <c r="B25" s="41">
        <v>3</v>
      </c>
      <c r="C25" s="40" t="s">
        <v>388</v>
      </c>
      <c r="D25" s="40">
        <v>5</v>
      </c>
      <c r="E25" s="40"/>
      <c r="F25" s="39" t="s">
        <v>198</v>
      </c>
      <c r="G25" s="12">
        <f t="shared" si="9"/>
        <v>3.77027027027027</v>
      </c>
      <c r="H25" s="12">
        <f t="shared" si="10"/>
        <v>1.2837837837837838</v>
      </c>
      <c r="I25" s="7">
        <f t="shared" si="11"/>
        <v>14</v>
      </c>
      <c r="J25" s="7">
        <f t="shared" si="11"/>
        <v>0</v>
      </c>
      <c r="K25" s="13">
        <f t="shared" si="11"/>
        <v>148</v>
      </c>
      <c r="L25" s="7">
        <f t="shared" si="11"/>
        <v>147</v>
      </c>
      <c r="M25" s="7">
        <f t="shared" si="11"/>
        <v>62</v>
      </c>
      <c r="N25" s="7">
        <f t="shared" si="11"/>
        <v>43</v>
      </c>
      <c r="O25" s="5">
        <f t="shared" si="12"/>
        <v>3.77027027027027</v>
      </c>
      <c r="P25" s="5">
        <f t="shared" si="13"/>
        <v>1.2837837837837838</v>
      </c>
      <c r="Q25" s="1">
        <v>14</v>
      </c>
      <c r="R25" s="1">
        <v>0</v>
      </c>
      <c r="S25" s="34">
        <v>148</v>
      </c>
      <c r="T25" s="1">
        <v>147</v>
      </c>
      <c r="U25" s="1">
        <v>62</v>
      </c>
      <c r="V25" s="1">
        <v>43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7</v>
      </c>
      <c r="B26" s="41">
        <v>3</v>
      </c>
      <c r="C26" s="40" t="s">
        <v>64</v>
      </c>
      <c r="D26" s="40">
        <v>6</v>
      </c>
      <c r="E26" s="40"/>
      <c r="F26" s="39" t="s">
        <v>199</v>
      </c>
      <c r="G26" s="12">
        <f t="shared" si="9"/>
        <v>5.152671755725191</v>
      </c>
      <c r="H26" s="12">
        <f t="shared" si="10"/>
        <v>1.2900763358778626</v>
      </c>
      <c r="I26" s="7">
        <f t="shared" si="11"/>
        <v>7</v>
      </c>
      <c r="J26" s="7">
        <f t="shared" si="11"/>
        <v>0</v>
      </c>
      <c r="K26" s="13">
        <f t="shared" si="11"/>
        <v>131</v>
      </c>
      <c r="L26" s="7">
        <f t="shared" si="11"/>
        <v>139</v>
      </c>
      <c r="M26" s="7">
        <f t="shared" si="11"/>
        <v>75</v>
      </c>
      <c r="N26" s="7">
        <f t="shared" si="11"/>
        <v>30</v>
      </c>
      <c r="O26" s="5">
        <f t="shared" si="12"/>
        <v>5.152671755725191</v>
      </c>
      <c r="P26" s="5">
        <f t="shared" si="13"/>
        <v>1.2900763358778626</v>
      </c>
      <c r="Q26" s="1">
        <v>7</v>
      </c>
      <c r="R26" s="1">
        <v>0</v>
      </c>
      <c r="S26" s="34">
        <v>131</v>
      </c>
      <c r="T26" s="1">
        <v>139</v>
      </c>
      <c r="U26" s="1">
        <v>75</v>
      </c>
      <c r="V26" s="1">
        <v>30</v>
      </c>
      <c r="W26" s="5" t="e">
        <f>AC26/AA26*9</f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3</v>
      </c>
      <c r="B27" s="41">
        <v>3</v>
      </c>
      <c r="C27" s="40" t="s">
        <v>43</v>
      </c>
      <c r="D27" s="40">
        <v>7</v>
      </c>
      <c r="E27" s="40"/>
      <c r="F27" s="39" t="s">
        <v>200</v>
      </c>
      <c r="G27" s="12">
        <f t="shared" si="9"/>
        <v>3.4363636363636365</v>
      </c>
      <c r="H27" s="12">
        <f t="shared" si="10"/>
        <v>1.281818181818182</v>
      </c>
      <c r="I27" s="7">
        <f t="shared" si="11"/>
        <v>3</v>
      </c>
      <c r="J27" s="7">
        <f t="shared" si="11"/>
        <v>7</v>
      </c>
      <c r="K27" s="13">
        <f t="shared" si="11"/>
        <v>36.666666666666664</v>
      </c>
      <c r="L27" s="7">
        <f t="shared" si="11"/>
        <v>34</v>
      </c>
      <c r="M27" s="7">
        <f t="shared" si="11"/>
        <v>14</v>
      </c>
      <c r="N27" s="7">
        <f t="shared" si="11"/>
        <v>13</v>
      </c>
      <c r="O27" s="5">
        <f t="shared" si="12"/>
        <v>3.4363636363636365</v>
      </c>
      <c r="P27" s="5">
        <f t="shared" si="13"/>
        <v>1.281818181818182</v>
      </c>
      <c r="Q27" s="1">
        <v>3</v>
      </c>
      <c r="R27" s="1">
        <v>7</v>
      </c>
      <c r="S27" s="34">
        <v>36.666666666666664</v>
      </c>
      <c r="T27" s="1">
        <v>34</v>
      </c>
      <c r="U27" s="1">
        <v>14</v>
      </c>
      <c r="V27" s="1">
        <v>13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 t="s">
        <v>361</v>
      </c>
      <c r="B28" s="41">
        <v>2</v>
      </c>
      <c r="C28" s="40" t="s">
        <v>44</v>
      </c>
      <c r="D28" s="40">
        <v>8</v>
      </c>
      <c r="E28" s="40"/>
      <c r="F28" s="39" t="s">
        <v>205</v>
      </c>
      <c r="G28" s="12">
        <f t="shared" si="9"/>
        <v>3</v>
      </c>
      <c r="H28" s="12">
        <f t="shared" si="10"/>
        <v>1.0166666666666666</v>
      </c>
      <c r="I28" s="7">
        <f t="shared" si="11"/>
        <v>5</v>
      </c>
      <c r="J28" s="7">
        <f t="shared" si="11"/>
        <v>1</v>
      </c>
      <c r="K28" s="13">
        <f t="shared" si="11"/>
        <v>60</v>
      </c>
      <c r="L28" s="7">
        <f t="shared" si="11"/>
        <v>37</v>
      </c>
      <c r="M28" s="7">
        <f t="shared" si="11"/>
        <v>20</v>
      </c>
      <c r="N28" s="7">
        <f t="shared" si="11"/>
        <v>24</v>
      </c>
      <c r="O28" s="5">
        <f t="shared" si="12"/>
        <v>3</v>
      </c>
      <c r="P28" s="5">
        <f t="shared" si="13"/>
        <v>1.0166666666666666</v>
      </c>
      <c r="Q28" s="1">
        <v>5</v>
      </c>
      <c r="R28" s="1">
        <v>1</v>
      </c>
      <c r="S28" s="34">
        <v>60</v>
      </c>
      <c r="T28" s="1">
        <v>37</v>
      </c>
      <c r="U28" s="1">
        <v>20</v>
      </c>
      <c r="V28" s="1">
        <v>24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/>
      <c r="B29" s="41">
        <v>2</v>
      </c>
      <c r="C29" s="40" t="s">
        <v>43</v>
      </c>
      <c r="D29" s="40">
        <v>9</v>
      </c>
      <c r="E29" s="40"/>
      <c r="F29" s="39" t="s">
        <v>204</v>
      </c>
      <c r="G29" s="12">
        <f>M29/K29*9</f>
        <v>0.8181818181818182</v>
      </c>
      <c r="H29" s="12">
        <f>(L29+N29)/K29</f>
        <v>0.36363636363636365</v>
      </c>
      <c r="I29" s="7">
        <f aca="true" t="shared" si="16" ref="I29:N29">Q29-Y29</f>
        <v>0</v>
      </c>
      <c r="J29" s="7">
        <f t="shared" si="16"/>
        <v>1</v>
      </c>
      <c r="K29" s="13">
        <f t="shared" si="16"/>
        <v>11</v>
      </c>
      <c r="L29" s="7">
        <f t="shared" si="16"/>
        <v>4</v>
      </c>
      <c r="M29" s="7">
        <f t="shared" si="16"/>
        <v>1</v>
      </c>
      <c r="N29" s="7">
        <f t="shared" si="16"/>
        <v>0</v>
      </c>
      <c r="O29" s="5">
        <f>U29/S29*9</f>
        <v>1.6265060240963856</v>
      </c>
      <c r="P29" s="5">
        <f>(T29+V29)/S29</f>
        <v>0.7951807228915663</v>
      </c>
      <c r="Q29" s="1">
        <v>1</v>
      </c>
      <c r="R29" s="1">
        <v>1</v>
      </c>
      <c r="S29" s="34">
        <v>27.666666666666668</v>
      </c>
      <c r="T29" s="1">
        <v>16</v>
      </c>
      <c r="U29" s="1">
        <v>5</v>
      </c>
      <c r="V29" s="1">
        <v>6</v>
      </c>
      <c r="W29" s="5">
        <f>AC29/AA29*9</f>
        <v>2.16</v>
      </c>
      <c r="X29" s="5">
        <f>(AB29+AD29)/AA29</f>
        <v>1.0799999999999998</v>
      </c>
      <c r="Y29" s="1">
        <v>1</v>
      </c>
      <c r="Z29" s="1">
        <v>0</v>
      </c>
      <c r="AA29" s="34">
        <v>16.666666666666668</v>
      </c>
      <c r="AB29" s="1">
        <v>12</v>
      </c>
      <c r="AC29" s="1">
        <v>4</v>
      </c>
      <c r="AD29" s="1">
        <v>6</v>
      </c>
    </row>
    <row r="30" spans="1:30" s="48" customFormat="1" ht="15.75" thickBot="1">
      <c r="A30" s="42" t="s">
        <v>361</v>
      </c>
      <c r="B30" s="43">
        <v>3</v>
      </c>
      <c r="C30" s="42" t="s">
        <v>44</v>
      </c>
      <c r="D30" s="42" t="s">
        <v>45</v>
      </c>
      <c r="E30" s="42"/>
      <c r="F30" s="44" t="s">
        <v>209</v>
      </c>
      <c r="G30" s="45">
        <f t="shared" si="9"/>
        <v>6.113207547169811</v>
      </c>
      <c r="H30" s="45">
        <f t="shared" si="10"/>
        <v>1.811320754716981</v>
      </c>
      <c r="I30" s="42">
        <f t="shared" si="11"/>
        <v>1</v>
      </c>
      <c r="J30" s="42">
        <f t="shared" si="11"/>
        <v>0</v>
      </c>
      <c r="K30" s="46">
        <f t="shared" si="11"/>
        <v>35.333333333333336</v>
      </c>
      <c r="L30" s="42">
        <f t="shared" si="11"/>
        <v>49</v>
      </c>
      <c r="M30" s="42">
        <f t="shared" si="11"/>
        <v>24</v>
      </c>
      <c r="N30" s="42">
        <f t="shared" si="11"/>
        <v>15</v>
      </c>
      <c r="O30" s="47">
        <f>U30/S30*9</f>
        <v>6.113207547169811</v>
      </c>
      <c r="P30" s="47">
        <f>(T30+V30)/S30</f>
        <v>1.811320754716981</v>
      </c>
      <c r="Q30" s="48">
        <v>1</v>
      </c>
      <c r="R30" s="48">
        <v>0</v>
      </c>
      <c r="S30" s="49">
        <v>35.333333333333336</v>
      </c>
      <c r="T30" s="48">
        <v>49</v>
      </c>
      <c r="U30" s="48">
        <v>24</v>
      </c>
      <c r="V30" s="48">
        <v>15</v>
      </c>
      <c r="W30" s="47" t="e">
        <f>AC30/AA30*9</f>
        <v>#DIV/0!</v>
      </c>
      <c r="X30" s="47" t="e">
        <f>(AB30+AD30)/AA30</f>
        <v>#DIV/0!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</row>
    <row r="31" spans="1:14" ht="15.75" thickBot="1">
      <c r="A31" s="7">
        <f>SUM(A21:A30)</f>
        <v>88</v>
      </c>
      <c r="B31" s="7"/>
      <c r="C31" s="7"/>
      <c r="D31" s="7"/>
      <c r="E31" s="7"/>
      <c r="F31" s="10"/>
      <c r="G31" s="17">
        <f t="shared" si="9"/>
        <v>4.379751599548363</v>
      </c>
      <c r="H31" s="18">
        <f t="shared" si="10"/>
        <v>1.3752352277004138</v>
      </c>
      <c r="I31" s="15">
        <f aca="true" t="shared" si="17" ref="I31:N31">SUM(I21:I30)</f>
        <v>63</v>
      </c>
      <c r="J31" s="15">
        <f t="shared" si="17"/>
        <v>13</v>
      </c>
      <c r="K31" s="19">
        <f t="shared" si="17"/>
        <v>885.6666666666667</v>
      </c>
      <c r="L31" s="15">
        <f t="shared" si="17"/>
        <v>915</v>
      </c>
      <c r="M31" s="15">
        <f t="shared" si="17"/>
        <v>431</v>
      </c>
      <c r="N31" s="16">
        <f t="shared" si="17"/>
        <v>303</v>
      </c>
    </row>
    <row r="32" spans="1:14" ht="15">
      <c r="A32" s="7">
        <f>A18+A31</f>
        <v>256</v>
      </c>
      <c r="B32" s="7"/>
      <c r="C32" s="7"/>
      <c r="D32" s="7"/>
      <c r="E32" s="7"/>
      <c r="F32" s="10"/>
      <c r="G32" s="7"/>
      <c r="H32" s="7"/>
      <c r="I32" s="7"/>
      <c r="J32" s="7"/>
      <c r="K32" s="7"/>
      <c r="L32" s="7"/>
      <c r="M32" s="7"/>
      <c r="N32" s="7"/>
    </row>
    <row r="33" spans="1:14" ht="15">
      <c r="A33" s="7"/>
      <c r="B33" s="7"/>
      <c r="C33" s="7"/>
      <c r="D33" s="7"/>
      <c r="E33" s="7"/>
      <c r="F33" s="9" t="s">
        <v>28</v>
      </c>
      <c r="G33" s="7"/>
      <c r="H33" s="7"/>
      <c r="I33" s="7"/>
      <c r="J33" s="7"/>
      <c r="K33" s="7"/>
      <c r="L33" s="7"/>
      <c r="M33" s="7"/>
      <c r="N33" s="7"/>
    </row>
    <row r="34" spans="1:14" ht="15">
      <c r="A34" s="40" t="s">
        <v>361</v>
      </c>
      <c r="B34" s="41">
        <v>3</v>
      </c>
      <c r="C34" s="40" t="s">
        <v>44</v>
      </c>
      <c r="D34" s="40">
        <v>9</v>
      </c>
      <c r="E34" s="40"/>
      <c r="F34" s="39" t="s">
        <v>209</v>
      </c>
      <c r="G34" s="7"/>
      <c r="H34" s="7"/>
      <c r="I34" s="7"/>
      <c r="J34" s="7"/>
      <c r="K34" s="7"/>
      <c r="L34" s="7"/>
      <c r="M34" s="7"/>
      <c r="N34" s="7"/>
    </row>
    <row r="35" spans="2:6" s="7" customFormat="1" ht="15">
      <c r="B35" s="37"/>
      <c r="F35" s="10"/>
    </row>
    <row r="36" spans="1:14" ht="15">
      <c r="A36" s="7"/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  <c r="M36" s="7"/>
      <c r="N36" s="7"/>
    </row>
    <row r="37" spans="1:14" ht="15">
      <c r="A37" s="8" t="s">
        <v>0</v>
      </c>
      <c r="B37" s="8" t="s">
        <v>30</v>
      </c>
      <c r="C37" s="8" t="s">
        <v>38</v>
      </c>
      <c r="D37" s="8" t="s">
        <v>1</v>
      </c>
      <c r="E37" s="7"/>
      <c r="F37" s="9" t="s">
        <v>29</v>
      </c>
      <c r="G37" s="7"/>
      <c r="H37" s="7"/>
      <c r="I37" s="7"/>
      <c r="J37" s="7"/>
      <c r="K37" s="7"/>
      <c r="L37" s="7"/>
      <c r="M37" s="7"/>
      <c r="N37" s="7"/>
    </row>
    <row r="38" spans="1:14" ht="15">
      <c r="A38" s="40" t="s">
        <v>45</v>
      </c>
      <c r="B38" s="41">
        <v>2</v>
      </c>
      <c r="C38" s="40" t="s">
        <v>44</v>
      </c>
      <c r="D38" s="40" t="s">
        <v>18</v>
      </c>
      <c r="E38" s="40"/>
      <c r="F38" s="39" t="s">
        <v>203</v>
      </c>
      <c r="G38" s="7">
        <v>1</v>
      </c>
      <c r="N38" s="7"/>
    </row>
    <row r="39" spans="1:14" ht="15">
      <c r="A39" s="40"/>
      <c r="B39" s="41">
        <v>2</v>
      </c>
      <c r="C39" s="40" t="s">
        <v>43</v>
      </c>
      <c r="D39" s="40" t="s">
        <v>45</v>
      </c>
      <c r="E39" s="40"/>
      <c r="F39" s="39" t="s">
        <v>204</v>
      </c>
      <c r="G39" s="7">
        <v>2</v>
      </c>
      <c r="H39" s="7"/>
      <c r="I39" s="7"/>
      <c r="J39" s="7"/>
      <c r="K39" s="7"/>
      <c r="L39" s="7"/>
      <c r="M39" s="7"/>
      <c r="N39" s="7"/>
    </row>
    <row r="40" spans="1:14" ht="15">
      <c r="A40" s="40" t="s">
        <v>360</v>
      </c>
      <c r="B40" s="41">
        <v>3</v>
      </c>
      <c r="C40" s="40" t="s">
        <v>41</v>
      </c>
      <c r="D40" s="40" t="s">
        <v>45</v>
      </c>
      <c r="E40" s="40"/>
      <c r="F40" s="39" t="s">
        <v>201</v>
      </c>
      <c r="G40" s="7">
        <v>3</v>
      </c>
      <c r="H40" s="7"/>
      <c r="I40" s="40"/>
      <c r="J40" s="41"/>
      <c r="K40" s="40"/>
      <c r="L40" s="40"/>
      <c r="M40" s="40"/>
      <c r="N40" s="39"/>
    </row>
    <row r="41" spans="1:14" ht="15">
      <c r="A41" s="40"/>
      <c r="B41" s="41">
        <v>2</v>
      </c>
      <c r="C41" s="40" t="s">
        <v>41</v>
      </c>
      <c r="D41" s="40" t="s">
        <v>14</v>
      </c>
      <c r="E41" s="40"/>
      <c r="F41" s="39" t="s">
        <v>206</v>
      </c>
      <c r="G41" s="7">
        <v>4</v>
      </c>
      <c r="H41" s="7"/>
      <c r="I41" s="40"/>
      <c r="J41" s="41"/>
      <c r="K41" s="40"/>
      <c r="L41" s="40"/>
      <c r="M41" s="40"/>
      <c r="N41" s="39"/>
    </row>
    <row r="42" spans="1:14" ht="15">
      <c r="A42" s="40"/>
      <c r="B42" s="41">
        <v>3</v>
      </c>
      <c r="C42" s="40" t="s">
        <v>43</v>
      </c>
      <c r="D42" s="40" t="s">
        <v>19</v>
      </c>
      <c r="E42" s="40"/>
      <c r="F42" s="39" t="s">
        <v>207</v>
      </c>
      <c r="G42" s="7">
        <v>5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40</v>
      </c>
      <c r="D43" s="40" t="s">
        <v>45</v>
      </c>
      <c r="E43" s="40"/>
      <c r="F43" s="39" t="s">
        <v>208</v>
      </c>
      <c r="G43" s="7">
        <v>6</v>
      </c>
      <c r="H43" s="7"/>
      <c r="I43" s="7"/>
      <c r="J43" s="7"/>
      <c r="K43" s="7"/>
      <c r="L43" s="7"/>
      <c r="M43" s="7"/>
      <c r="N43" s="7"/>
    </row>
    <row r="44" spans="1:9" ht="15">
      <c r="A44" s="40" t="s">
        <v>360</v>
      </c>
      <c r="B44" s="41">
        <v>3</v>
      </c>
      <c r="C44" s="40" t="s">
        <v>52</v>
      </c>
      <c r="D44" s="40" t="s">
        <v>45</v>
      </c>
      <c r="E44" s="40"/>
      <c r="F44" s="39" t="s">
        <v>202</v>
      </c>
      <c r="G44" s="7">
        <v>7</v>
      </c>
      <c r="H44" s="7"/>
      <c r="I44" s="7"/>
    </row>
    <row r="45" spans="1:14" ht="15">
      <c r="A45" s="40"/>
      <c r="B45" s="41">
        <v>3</v>
      </c>
      <c r="C45" s="40" t="s">
        <v>44</v>
      </c>
      <c r="D45" s="40" t="s">
        <v>19</v>
      </c>
      <c r="E45" s="40"/>
      <c r="F45" s="39" t="s">
        <v>210</v>
      </c>
      <c r="G45" s="7">
        <v>8</v>
      </c>
      <c r="H45" s="7"/>
      <c r="I45" s="7"/>
      <c r="J45" s="7"/>
      <c r="K45" s="7"/>
      <c r="L45" s="7"/>
      <c r="M45" s="7"/>
      <c r="N45" s="7"/>
    </row>
    <row r="46" spans="1:7" ht="15">
      <c r="A46" s="40"/>
      <c r="B46" s="41">
        <v>3</v>
      </c>
      <c r="C46" s="40" t="s">
        <v>43</v>
      </c>
      <c r="D46" s="40" t="s">
        <v>18</v>
      </c>
      <c r="E46" s="40"/>
      <c r="F46" s="39" t="s">
        <v>211</v>
      </c>
      <c r="G46" s="7">
        <v>9</v>
      </c>
    </row>
    <row r="47" spans="1:7" ht="15">
      <c r="A47" s="40"/>
      <c r="B47" s="41">
        <v>3</v>
      </c>
      <c r="C47" s="40" t="s">
        <v>51</v>
      </c>
      <c r="D47" s="40" t="s">
        <v>19</v>
      </c>
      <c r="E47" s="40"/>
      <c r="F47" s="39" t="s">
        <v>212</v>
      </c>
      <c r="G47" s="7">
        <v>10</v>
      </c>
    </row>
    <row r="48" spans="1:7" ht="15">
      <c r="A48" s="40"/>
      <c r="B48" s="41">
        <v>3</v>
      </c>
      <c r="C48" s="40" t="s">
        <v>43</v>
      </c>
      <c r="D48" s="40" t="s">
        <v>45</v>
      </c>
      <c r="E48" s="40"/>
      <c r="F48" s="39" t="s">
        <v>213</v>
      </c>
      <c r="G48" s="7">
        <v>11</v>
      </c>
    </row>
    <row r="49" spans="1:7" ht="15">
      <c r="A49" s="40"/>
      <c r="B49" s="41">
        <v>3</v>
      </c>
      <c r="C49" s="40" t="s">
        <v>42</v>
      </c>
      <c r="D49" s="40" t="s">
        <v>45</v>
      </c>
      <c r="E49" s="40"/>
      <c r="F49" s="39" t="s">
        <v>214</v>
      </c>
      <c r="G49" s="7">
        <v>12</v>
      </c>
    </row>
    <row r="50" spans="1:7" ht="15">
      <c r="A50" s="40"/>
      <c r="B50" s="41">
        <v>3</v>
      </c>
      <c r="C50" s="40" t="s">
        <v>43</v>
      </c>
      <c r="D50" s="40" t="s">
        <v>45</v>
      </c>
      <c r="E50" s="40"/>
      <c r="F50" s="39" t="s">
        <v>215</v>
      </c>
      <c r="G50" s="7">
        <v>13</v>
      </c>
    </row>
    <row r="51" spans="1:7" ht="15">
      <c r="A51" s="40"/>
      <c r="B51" s="41">
        <v>3</v>
      </c>
      <c r="C51" s="40" t="s">
        <v>64</v>
      </c>
      <c r="D51" s="40" t="s">
        <v>19</v>
      </c>
      <c r="E51" s="40"/>
      <c r="F51" s="39" t="s">
        <v>216</v>
      </c>
      <c r="G51" s="7">
        <v>14</v>
      </c>
    </row>
    <row r="52" spans="1:7" ht="15">
      <c r="A52" s="40"/>
      <c r="B52" s="41">
        <v>3</v>
      </c>
      <c r="C52" s="40" t="s">
        <v>42</v>
      </c>
      <c r="D52" s="40" t="s">
        <v>45</v>
      </c>
      <c r="E52" s="40"/>
      <c r="F52" s="39" t="s">
        <v>217</v>
      </c>
      <c r="G52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.1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67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8</v>
      </c>
      <c r="B4" s="41">
        <v>2</v>
      </c>
      <c r="C4" s="40" t="s">
        <v>52</v>
      </c>
      <c r="D4" s="40" t="s">
        <v>14</v>
      </c>
      <c r="E4" s="40"/>
      <c r="F4" s="39" t="s">
        <v>218</v>
      </c>
      <c r="G4" s="11">
        <f aca="true" t="shared" si="0" ref="G4:G19">J4/H4</f>
        <v>0.2523076923076923</v>
      </c>
      <c r="H4" s="7">
        <f aca="true" t="shared" si="1" ref="H4:H18">P4-X4</f>
        <v>325</v>
      </c>
      <c r="I4" s="7">
        <f aca="true" t="shared" si="2" ref="I4:I18">Q4-Y4</f>
        <v>45</v>
      </c>
      <c r="J4" s="7">
        <f aca="true" t="shared" si="3" ref="J4:J18">R4-Z4</f>
        <v>82</v>
      </c>
      <c r="K4" s="7">
        <f aca="true" t="shared" si="4" ref="K4:K18">S4-AA4</f>
        <v>14</v>
      </c>
      <c r="L4" s="7">
        <f aca="true" t="shared" si="5" ref="L4:L18">T4-AB4</f>
        <v>50</v>
      </c>
      <c r="M4" s="7">
        <f aca="true" t="shared" si="6" ref="M4:M18">I4+L4-K4</f>
        <v>81</v>
      </c>
      <c r="N4" s="7">
        <f aca="true" t="shared" si="7" ref="N4:N18">V4-AD4</f>
        <v>0</v>
      </c>
      <c r="O4" s="4">
        <f aca="true" t="shared" si="8" ref="O4:O18">R4/P4</f>
        <v>0.2523076923076923</v>
      </c>
      <c r="P4" s="1">
        <v>325</v>
      </c>
      <c r="Q4" s="1">
        <v>45</v>
      </c>
      <c r="R4" s="1">
        <v>82</v>
      </c>
      <c r="S4" s="1">
        <v>14</v>
      </c>
      <c r="T4" s="1">
        <v>50</v>
      </c>
      <c r="U4" s="1">
        <f aca="true" t="shared" si="9" ref="U4:U18">Q4+T4-S4</f>
        <v>81</v>
      </c>
      <c r="V4" s="1">
        <v>0</v>
      </c>
      <c r="W4" s="4" t="e">
        <f aca="true" t="shared" si="10" ref="W4:W18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11" ref="AC4:AC18">Y4+AB4-AA4</f>
        <v>0</v>
      </c>
      <c r="AD4" s="1">
        <v>0</v>
      </c>
    </row>
    <row r="5" spans="1:30" ht="15">
      <c r="A5" s="40">
        <v>9</v>
      </c>
      <c r="B5" s="41">
        <v>3</v>
      </c>
      <c r="C5" s="40" t="s">
        <v>42</v>
      </c>
      <c r="D5" s="40" t="s">
        <v>14</v>
      </c>
      <c r="E5" s="40"/>
      <c r="F5" s="39" t="s">
        <v>376</v>
      </c>
      <c r="G5" s="11">
        <f t="shared" si="0"/>
        <v>0.29</v>
      </c>
      <c r="H5" s="7">
        <f t="shared" si="1"/>
        <v>300</v>
      </c>
      <c r="I5" s="7">
        <f t="shared" si="2"/>
        <v>44</v>
      </c>
      <c r="J5" s="7">
        <f t="shared" si="3"/>
        <v>87</v>
      </c>
      <c r="K5" s="7">
        <f t="shared" si="4"/>
        <v>18</v>
      </c>
      <c r="L5" s="7">
        <f t="shared" si="5"/>
        <v>65</v>
      </c>
      <c r="M5" s="7">
        <f t="shared" si="6"/>
        <v>91</v>
      </c>
      <c r="N5" s="7">
        <f t="shared" si="7"/>
        <v>2</v>
      </c>
      <c r="O5" s="4">
        <f t="shared" si="8"/>
        <v>0.29</v>
      </c>
      <c r="P5" s="1">
        <v>300</v>
      </c>
      <c r="Q5" s="1">
        <v>44</v>
      </c>
      <c r="R5" s="1">
        <v>87</v>
      </c>
      <c r="S5" s="1">
        <v>18</v>
      </c>
      <c r="T5" s="1">
        <v>65</v>
      </c>
      <c r="U5" s="1">
        <f>Q5+T5-S5</f>
        <v>91</v>
      </c>
      <c r="V5" s="1">
        <v>2</v>
      </c>
      <c r="W5" s="4" t="e">
        <f t="shared" si="10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11"/>
        <v>0</v>
      </c>
      <c r="AD5" s="1">
        <v>0</v>
      </c>
    </row>
    <row r="6" spans="1:30" ht="15">
      <c r="A6" s="40">
        <v>15</v>
      </c>
      <c r="B6" s="41">
        <v>2</v>
      </c>
      <c r="C6" s="40" t="s">
        <v>64</v>
      </c>
      <c r="D6" s="40" t="s">
        <v>15</v>
      </c>
      <c r="E6" s="40"/>
      <c r="F6" s="39" t="s">
        <v>219</v>
      </c>
      <c r="G6" s="11">
        <f t="shared" si="0"/>
        <v>0.2982456140350877</v>
      </c>
      <c r="H6" s="7">
        <f t="shared" si="1"/>
        <v>342</v>
      </c>
      <c r="I6" s="7">
        <f t="shared" si="2"/>
        <v>49</v>
      </c>
      <c r="J6" s="7">
        <f t="shared" si="3"/>
        <v>102</v>
      </c>
      <c r="K6" s="7">
        <f t="shared" si="4"/>
        <v>9</v>
      </c>
      <c r="L6" s="7">
        <f t="shared" si="5"/>
        <v>47</v>
      </c>
      <c r="M6" s="7">
        <f t="shared" si="6"/>
        <v>87</v>
      </c>
      <c r="N6" s="7">
        <f t="shared" si="7"/>
        <v>3</v>
      </c>
      <c r="O6" s="4">
        <f t="shared" si="8"/>
        <v>0.2982456140350877</v>
      </c>
      <c r="P6" s="1">
        <v>342</v>
      </c>
      <c r="Q6" s="1">
        <v>49</v>
      </c>
      <c r="R6" s="1">
        <v>102</v>
      </c>
      <c r="S6" s="1">
        <v>9</v>
      </c>
      <c r="T6" s="1">
        <v>47</v>
      </c>
      <c r="U6" s="1">
        <f t="shared" si="9"/>
        <v>87</v>
      </c>
      <c r="V6" s="1">
        <v>3</v>
      </c>
      <c r="W6" s="4" t="e">
        <f t="shared" si="10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11"/>
        <v>0</v>
      </c>
      <c r="AD6" s="1">
        <v>0</v>
      </c>
    </row>
    <row r="7" spans="1:30" ht="15">
      <c r="A7" s="40">
        <v>1</v>
      </c>
      <c r="B7" s="41">
        <v>3</v>
      </c>
      <c r="C7" s="40" t="s">
        <v>41</v>
      </c>
      <c r="D7" s="40" t="s">
        <v>17</v>
      </c>
      <c r="E7" s="40"/>
      <c r="F7" s="39" t="s">
        <v>220</v>
      </c>
      <c r="G7" s="11">
        <f t="shared" si="0"/>
        <v>0.10256410256410256</v>
      </c>
      <c r="H7" s="7">
        <f t="shared" si="1"/>
        <v>39</v>
      </c>
      <c r="I7" s="7">
        <f t="shared" si="2"/>
        <v>3</v>
      </c>
      <c r="J7" s="7">
        <f t="shared" si="3"/>
        <v>4</v>
      </c>
      <c r="K7" s="7">
        <f t="shared" si="4"/>
        <v>0</v>
      </c>
      <c r="L7" s="7">
        <f t="shared" si="5"/>
        <v>5</v>
      </c>
      <c r="M7" s="7">
        <f t="shared" si="6"/>
        <v>8</v>
      </c>
      <c r="N7" s="7">
        <f t="shared" si="7"/>
        <v>0</v>
      </c>
      <c r="O7" s="4">
        <f t="shared" si="8"/>
        <v>0.10256410256410256</v>
      </c>
      <c r="P7" s="1">
        <v>39</v>
      </c>
      <c r="Q7" s="1">
        <v>3</v>
      </c>
      <c r="R7" s="1">
        <v>4</v>
      </c>
      <c r="S7" s="1">
        <v>0</v>
      </c>
      <c r="T7" s="1">
        <v>5</v>
      </c>
      <c r="U7" s="1">
        <f t="shared" si="9"/>
        <v>8</v>
      </c>
      <c r="V7" s="1">
        <v>0</v>
      </c>
      <c r="W7" s="4" t="e">
        <f t="shared" si="10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11"/>
        <v>0</v>
      </c>
      <c r="AD7" s="1">
        <v>0</v>
      </c>
    </row>
    <row r="8" spans="1:30" ht="15">
      <c r="A8" s="40">
        <v>10</v>
      </c>
      <c r="B8" s="41">
        <v>3</v>
      </c>
      <c r="C8" s="40" t="s">
        <v>39</v>
      </c>
      <c r="D8" s="40" t="s">
        <v>71</v>
      </c>
      <c r="E8" s="40" t="s">
        <v>15</v>
      </c>
      <c r="F8" s="39" t="s">
        <v>221</v>
      </c>
      <c r="G8" s="11">
        <f t="shared" si="0"/>
        <v>0.2935560859188544</v>
      </c>
      <c r="H8" s="7">
        <f t="shared" si="1"/>
        <v>419</v>
      </c>
      <c r="I8" s="7">
        <f t="shared" si="2"/>
        <v>67</v>
      </c>
      <c r="J8" s="7">
        <f t="shared" si="3"/>
        <v>123</v>
      </c>
      <c r="K8" s="7">
        <f t="shared" si="4"/>
        <v>15</v>
      </c>
      <c r="L8" s="7">
        <f t="shared" si="5"/>
        <v>76</v>
      </c>
      <c r="M8" s="7">
        <f t="shared" si="6"/>
        <v>128</v>
      </c>
      <c r="N8" s="7">
        <f t="shared" si="7"/>
        <v>5</v>
      </c>
      <c r="O8" s="4">
        <f t="shared" si="8"/>
        <v>0.2935560859188544</v>
      </c>
      <c r="P8" s="1">
        <v>419</v>
      </c>
      <c r="Q8" s="1">
        <v>67</v>
      </c>
      <c r="R8" s="1">
        <v>123</v>
      </c>
      <c r="S8" s="1">
        <v>15</v>
      </c>
      <c r="T8" s="1">
        <v>76</v>
      </c>
      <c r="U8" s="1">
        <f t="shared" si="9"/>
        <v>128</v>
      </c>
      <c r="V8" s="1">
        <v>5</v>
      </c>
      <c r="W8" s="4" t="e">
        <f t="shared" si="10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11"/>
        <v>0</v>
      </c>
      <c r="AD8" s="1">
        <v>0</v>
      </c>
    </row>
    <row r="9" spans="1:30" ht="15">
      <c r="A9" s="40">
        <v>1</v>
      </c>
      <c r="B9" s="41">
        <v>3</v>
      </c>
      <c r="C9" s="40" t="s">
        <v>41</v>
      </c>
      <c r="D9" s="40" t="s">
        <v>16</v>
      </c>
      <c r="E9" s="40"/>
      <c r="F9" s="39" t="s">
        <v>222</v>
      </c>
      <c r="G9" s="11">
        <f t="shared" si="0"/>
        <v>0.3</v>
      </c>
      <c r="H9" s="7">
        <f t="shared" si="1"/>
        <v>20</v>
      </c>
      <c r="I9" s="7">
        <f t="shared" si="2"/>
        <v>0</v>
      </c>
      <c r="J9" s="7">
        <f t="shared" si="3"/>
        <v>6</v>
      </c>
      <c r="K9" s="7">
        <f t="shared" si="4"/>
        <v>0</v>
      </c>
      <c r="L9" s="7">
        <f t="shared" si="5"/>
        <v>0</v>
      </c>
      <c r="M9" s="7">
        <f t="shared" si="6"/>
        <v>0</v>
      </c>
      <c r="N9" s="7">
        <f t="shared" si="7"/>
        <v>0</v>
      </c>
      <c r="O9" s="4">
        <f t="shared" si="8"/>
        <v>0.26</v>
      </c>
      <c r="P9" s="1">
        <v>50</v>
      </c>
      <c r="Q9" s="1">
        <v>2</v>
      </c>
      <c r="R9" s="1">
        <v>13</v>
      </c>
      <c r="S9" s="1">
        <v>0</v>
      </c>
      <c r="T9" s="1">
        <v>3</v>
      </c>
      <c r="U9" s="1">
        <f t="shared" si="9"/>
        <v>5</v>
      </c>
      <c r="V9" s="1">
        <v>0</v>
      </c>
      <c r="W9" s="4">
        <f t="shared" si="10"/>
        <v>0.23333333333333334</v>
      </c>
      <c r="X9" s="1">
        <v>30</v>
      </c>
      <c r="Y9" s="1">
        <v>2</v>
      </c>
      <c r="Z9" s="1">
        <v>7</v>
      </c>
      <c r="AA9" s="1">
        <v>0</v>
      </c>
      <c r="AB9" s="1">
        <v>3</v>
      </c>
      <c r="AC9" s="1">
        <f t="shared" si="11"/>
        <v>5</v>
      </c>
      <c r="AD9" s="1">
        <v>0</v>
      </c>
    </row>
    <row r="10" spans="1:30" ht="15">
      <c r="A10" s="40">
        <v>30</v>
      </c>
      <c r="B10" s="41">
        <v>2</v>
      </c>
      <c r="C10" s="40" t="s">
        <v>42</v>
      </c>
      <c r="D10" s="40" t="s">
        <v>18</v>
      </c>
      <c r="E10" s="40"/>
      <c r="F10" s="39" t="s">
        <v>223</v>
      </c>
      <c r="G10" s="11">
        <f t="shared" si="0"/>
        <v>0.31567328918322296</v>
      </c>
      <c r="H10" s="7">
        <f t="shared" si="1"/>
        <v>453</v>
      </c>
      <c r="I10" s="7">
        <f t="shared" si="2"/>
        <v>86</v>
      </c>
      <c r="J10" s="7">
        <f t="shared" si="3"/>
        <v>143</v>
      </c>
      <c r="K10" s="7">
        <f t="shared" si="4"/>
        <v>18</v>
      </c>
      <c r="L10" s="7">
        <f t="shared" si="5"/>
        <v>74</v>
      </c>
      <c r="M10" s="7">
        <f t="shared" si="6"/>
        <v>142</v>
      </c>
      <c r="N10" s="7">
        <f t="shared" si="7"/>
        <v>13</v>
      </c>
      <c r="O10" s="4">
        <f t="shared" si="8"/>
        <v>0.31567328918322296</v>
      </c>
      <c r="P10" s="1">
        <v>453</v>
      </c>
      <c r="Q10" s="1">
        <v>86</v>
      </c>
      <c r="R10" s="1">
        <v>143</v>
      </c>
      <c r="S10" s="1">
        <v>18</v>
      </c>
      <c r="T10" s="1">
        <v>74</v>
      </c>
      <c r="U10" s="1">
        <f>Q10+T10-S10</f>
        <v>142</v>
      </c>
      <c r="V10" s="1">
        <v>13</v>
      </c>
      <c r="W10" s="4" t="e">
        <f t="shared" si="10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11"/>
        <v>0</v>
      </c>
      <c r="AD10" s="1">
        <v>0</v>
      </c>
    </row>
    <row r="11" spans="1:30" ht="15">
      <c r="A11" s="40" t="s">
        <v>361</v>
      </c>
      <c r="B11" s="41">
        <v>2</v>
      </c>
      <c r="C11" s="40" t="s">
        <v>40</v>
      </c>
      <c r="D11" s="40" t="s">
        <v>73</v>
      </c>
      <c r="E11" s="40" t="s">
        <v>18</v>
      </c>
      <c r="F11" s="39" t="s">
        <v>241</v>
      </c>
      <c r="G11" s="11">
        <f t="shared" si="0"/>
        <v>0.29301075268817206</v>
      </c>
      <c r="H11" s="7">
        <f t="shared" si="1"/>
        <v>372</v>
      </c>
      <c r="I11" s="7">
        <f t="shared" si="2"/>
        <v>56</v>
      </c>
      <c r="J11" s="7">
        <f t="shared" si="3"/>
        <v>109</v>
      </c>
      <c r="K11" s="7">
        <f t="shared" si="4"/>
        <v>15</v>
      </c>
      <c r="L11" s="7">
        <f t="shared" si="5"/>
        <v>53</v>
      </c>
      <c r="M11" s="7">
        <f t="shared" si="6"/>
        <v>94</v>
      </c>
      <c r="N11" s="7">
        <f t="shared" si="7"/>
        <v>8</v>
      </c>
      <c r="O11" s="4">
        <f t="shared" si="8"/>
        <v>0.29301075268817206</v>
      </c>
      <c r="P11" s="1">
        <v>372</v>
      </c>
      <c r="Q11" s="1">
        <v>56</v>
      </c>
      <c r="R11" s="1">
        <v>109</v>
      </c>
      <c r="S11" s="1">
        <v>15</v>
      </c>
      <c r="T11" s="1">
        <v>53</v>
      </c>
      <c r="U11" s="1">
        <f t="shared" si="9"/>
        <v>94</v>
      </c>
      <c r="V11" s="1">
        <v>8</v>
      </c>
      <c r="W11" s="4" t="e">
        <f t="shared" si="10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11"/>
        <v>0</v>
      </c>
      <c r="AD11" s="1">
        <v>0</v>
      </c>
    </row>
    <row r="12" spans="1:30" ht="15">
      <c r="A12" s="40">
        <v>6</v>
      </c>
      <c r="B12" s="41">
        <v>2</v>
      </c>
      <c r="C12" s="40" t="s">
        <v>41</v>
      </c>
      <c r="D12" s="40" t="s">
        <v>19</v>
      </c>
      <c r="E12" s="40"/>
      <c r="F12" s="39" t="s">
        <v>225</v>
      </c>
      <c r="G12" s="11">
        <f t="shared" si="0"/>
        <v>0.3295774647887324</v>
      </c>
      <c r="H12" s="7">
        <f t="shared" si="1"/>
        <v>355</v>
      </c>
      <c r="I12" s="7">
        <f t="shared" si="2"/>
        <v>60</v>
      </c>
      <c r="J12" s="7">
        <f t="shared" si="3"/>
        <v>117</v>
      </c>
      <c r="K12" s="7">
        <f t="shared" si="4"/>
        <v>10</v>
      </c>
      <c r="L12" s="7">
        <f t="shared" si="5"/>
        <v>54</v>
      </c>
      <c r="M12" s="7">
        <f t="shared" si="6"/>
        <v>104</v>
      </c>
      <c r="N12" s="7">
        <f t="shared" si="7"/>
        <v>16</v>
      </c>
      <c r="O12" s="4">
        <f t="shared" si="8"/>
        <v>0.3295774647887324</v>
      </c>
      <c r="P12" s="1">
        <v>355</v>
      </c>
      <c r="Q12" s="1">
        <v>60</v>
      </c>
      <c r="R12" s="1">
        <v>117</v>
      </c>
      <c r="S12" s="1">
        <v>10</v>
      </c>
      <c r="T12" s="1">
        <v>54</v>
      </c>
      <c r="U12" s="1">
        <f t="shared" si="9"/>
        <v>104</v>
      </c>
      <c r="V12" s="1">
        <v>16</v>
      </c>
      <c r="W12" s="4" t="e">
        <f t="shared" si="10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11"/>
        <v>0</v>
      </c>
      <c r="AD12" s="1">
        <v>0</v>
      </c>
    </row>
    <row r="13" spans="1:30" ht="15">
      <c r="A13" s="40">
        <v>16</v>
      </c>
      <c r="B13" s="41">
        <v>3</v>
      </c>
      <c r="C13" s="40" t="s">
        <v>42</v>
      </c>
      <c r="D13" s="40" t="s">
        <v>19</v>
      </c>
      <c r="E13" s="40"/>
      <c r="F13" s="39" t="s">
        <v>226</v>
      </c>
      <c r="G13" s="11">
        <f t="shared" si="0"/>
        <v>0.3203592814371258</v>
      </c>
      <c r="H13" s="7">
        <f t="shared" si="1"/>
        <v>334</v>
      </c>
      <c r="I13" s="7">
        <f t="shared" si="2"/>
        <v>65</v>
      </c>
      <c r="J13" s="7">
        <f t="shared" si="3"/>
        <v>107</v>
      </c>
      <c r="K13" s="7">
        <f t="shared" si="4"/>
        <v>21</v>
      </c>
      <c r="L13" s="7">
        <f t="shared" si="5"/>
        <v>67</v>
      </c>
      <c r="M13" s="7">
        <f t="shared" si="6"/>
        <v>111</v>
      </c>
      <c r="N13" s="7">
        <f t="shared" si="7"/>
        <v>4</v>
      </c>
      <c r="O13" s="4">
        <f t="shared" si="8"/>
        <v>0.3203592814371258</v>
      </c>
      <c r="P13" s="1">
        <v>334</v>
      </c>
      <c r="Q13" s="1">
        <v>65</v>
      </c>
      <c r="R13" s="1">
        <v>107</v>
      </c>
      <c r="S13" s="1">
        <v>21</v>
      </c>
      <c r="T13" s="1">
        <v>67</v>
      </c>
      <c r="U13" s="1">
        <f t="shared" si="9"/>
        <v>111</v>
      </c>
      <c r="V13" s="1">
        <v>4</v>
      </c>
      <c r="W13" s="4" t="e">
        <f t="shared" si="10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11"/>
        <v>0</v>
      </c>
      <c r="AD13" s="1">
        <v>0</v>
      </c>
    </row>
    <row r="14" spans="1:30" ht="15">
      <c r="A14" s="40">
        <v>7</v>
      </c>
      <c r="B14" s="41">
        <v>3</v>
      </c>
      <c r="C14" s="40" t="s">
        <v>39</v>
      </c>
      <c r="D14" s="40" t="s">
        <v>19</v>
      </c>
      <c r="E14" s="40"/>
      <c r="F14" s="39" t="s">
        <v>227</v>
      </c>
      <c r="G14" s="11">
        <f t="shared" si="0"/>
        <v>0.23333333333333334</v>
      </c>
      <c r="H14" s="7">
        <f t="shared" si="1"/>
        <v>30</v>
      </c>
      <c r="I14" s="7">
        <f t="shared" si="2"/>
        <v>5</v>
      </c>
      <c r="J14" s="7">
        <f t="shared" si="3"/>
        <v>7</v>
      </c>
      <c r="K14" s="7">
        <f t="shared" si="4"/>
        <v>1</v>
      </c>
      <c r="L14" s="7">
        <f t="shared" si="5"/>
        <v>4</v>
      </c>
      <c r="M14" s="7">
        <f t="shared" si="6"/>
        <v>8</v>
      </c>
      <c r="N14" s="7">
        <f t="shared" si="7"/>
        <v>1</v>
      </c>
      <c r="O14" s="4">
        <f t="shared" si="8"/>
        <v>0.23333333333333334</v>
      </c>
      <c r="P14" s="1">
        <v>30</v>
      </c>
      <c r="Q14" s="1">
        <v>5</v>
      </c>
      <c r="R14" s="1">
        <v>7</v>
      </c>
      <c r="S14" s="1">
        <v>1</v>
      </c>
      <c r="T14" s="1">
        <v>4</v>
      </c>
      <c r="U14" s="1">
        <f t="shared" si="9"/>
        <v>8</v>
      </c>
      <c r="V14" s="1">
        <v>1</v>
      </c>
      <c r="W14" s="4" t="e">
        <f t="shared" si="10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11"/>
        <v>0</v>
      </c>
      <c r="AD14" s="1">
        <v>0</v>
      </c>
    </row>
    <row r="15" spans="1:30" s="63" customFormat="1" ht="15">
      <c r="A15" s="58">
        <v>16</v>
      </c>
      <c r="B15" s="59">
        <v>3</v>
      </c>
      <c r="C15" s="58" t="s">
        <v>375</v>
      </c>
      <c r="D15" s="58" t="s">
        <v>19</v>
      </c>
      <c r="E15" s="58"/>
      <c r="F15" s="60" t="s">
        <v>228</v>
      </c>
      <c r="G15" s="61">
        <f t="shared" si="0"/>
        <v>0.2037037037037037</v>
      </c>
      <c r="H15" s="58">
        <f t="shared" si="1"/>
        <v>162</v>
      </c>
      <c r="I15" s="58">
        <f t="shared" si="2"/>
        <v>21</v>
      </c>
      <c r="J15" s="58">
        <f t="shared" si="3"/>
        <v>33</v>
      </c>
      <c r="K15" s="58">
        <f t="shared" si="4"/>
        <v>2</v>
      </c>
      <c r="L15" s="58">
        <f t="shared" si="5"/>
        <v>20</v>
      </c>
      <c r="M15" s="58">
        <f t="shared" si="6"/>
        <v>39</v>
      </c>
      <c r="N15" s="58">
        <f t="shared" si="7"/>
        <v>0</v>
      </c>
      <c r="O15" s="62">
        <f t="shared" si="8"/>
        <v>0.2037037037037037</v>
      </c>
      <c r="P15" s="63">
        <v>162</v>
      </c>
      <c r="Q15" s="63">
        <v>21</v>
      </c>
      <c r="R15" s="63">
        <v>33</v>
      </c>
      <c r="S15" s="63">
        <v>2</v>
      </c>
      <c r="T15" s="63">
        <v>20</v>
      </c>
      <c r="U15" s="63">
        <f t="shared" si="9"/>
        <v>39</v>
      </c>
      <c r="V15" s="63">
        <v>0</v>
      </c>
      <c r="W15" s="62" t="e">
        <f t="shared" si="10"/>
        <v>#DIV/0!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f t="shared" si="11"/>
        <v>0</v>
      </c>
      <c r="AD15" s="63">
        <v>0</v>
      </c>
    </row>
    <row r="16" spans="1:30" s="63" customFormat="1" ht="15">
      <c r="A16" s="58">
        <v>6</v>
      </c>
      <c r="B16" s="59">
        <v>3</v>
      </c>
      <c r="C16" s="58" t="s">
        <v>364</v>
      </c>
      <c r="D16" s="58" t="s">
        <v>19</v>
      </c>
      <c r="E16" s="58"/>
      <c r="F16" s="60" t="s">
        <v>229</v>
      </c>
      <c r="G16" s="61">
        <f t="shared" si="0"/>
        <v>0.2714285714285714</v>
      </c>
      <c r="H16" s="58">
        <f t="shared" si="1"/>
        <v>210</v>
      </c>
      <c r="I16" s="58">
        <f t="shared" si="2"/>
        <v>23</v>
      </c>
      <c r="J16" s="58">
        <f t="shared" si="3"/>
        <v>57</v>
      </c>
      <c r="K16" s="58">
        <f t="shared" si="4"/>
        <v>8</v>
      </c>
      <c r="L16" s="58">
        <f t="shared" si="5"/>
        <v>26</v>
      </c>
      <c r="M16" s="58">
        <f t="shared" si="6"/>
        <v>41</v>
      </c>
      <c r="N16" s="58">
        <f t="shared" si="7"/>
        <v>2</v>
      </c>
      <c r="O16" s="62">
        <f t="shared" si="8"/>
        <v>0.2714285714285714</v>
      </c>
      <c r="P16" s="63">
        <v>210</v>
      </c>
      <c r="Q16" s="63">
        <v>23</v>
      </c>
      <c r="R16" s="63">
        <v>57</v>
      </c>
      <c r="S16" s="63">
        <v>8</v>
      </c>
      <c r="T16" s="63">
        <v>26</v>
      </c>
      <c r="U16" s="63">
        <f t="shared" si="9"/>
        <v>41</v>
      </c>
      <c r="V16" s="63">
        <v>2</v>
      </c>
      <c r="W16" s="62" t="e">
        <f t="shared" si="10"/>
        <v>#DIV/0!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f t="shared" si="11"/>
        <v>0</v>
      </c>
      <c r="AD16" s="63">
        <v>0</v>
      </c>
    </row>
    <row r="17" spans="1:30" ht="15">
      <c r="A17" s="40" t="s">
        <v>361</v>
      </c>
      <c r="B17" s="41">
        <v>2</v>
      </c>
      <c r="C17" s="40" t="s">
        <v>52</v>
      </c>
      <c r="D17" s="40" t="s">
        <v>20</v>
      </c>
      <c r="E17" s="40" t="s">
        <v>16</v>
      </c>
      <c r="F17" s="39" t="s">
        <v>240</v>
      </c>
      <c r="G17" s="11">
        <f>J17/H17</f>
        <v>0.2540106951871658</v>
      </c>
      <c r="H17" s="7">
        <f>P17-X17</f>
        <v>374</v>
      </c>
      <c r="I17" s="7">
        <f>Q17-Y17</f>
        <v>48</v>
      </c>
      <c r="J17" s="7">
        <f>R17-Z17</f>
        <v>95</v>
      </c>
      <c r="K17" s="7">
        <f>S17-AA17</f>
        <v>5</v>
      </c>
      <c r="L17" s="7">
        <f>T17-AB17</f>
        <v>29</v>
      </c>
      <c r="M17" s="7">
        <f>I17+L17-K17</f>
        <v>72</v>
      </c>
      <c r="N17" s="7">
        <f>V17-AD17</f>
        <v>2</v>
      </c>
      <c r="O17" s="4">
        <f>R17/P17</f>
        <v>0.2540106951871658</v>
      </c>
      <c r="P17" s="1">
        <v>374</v>
      </c>
      <c r="Q17" s="1">
        <v>48</v>
      </c>
      <c r="R17" s="1">
        <v>95</v>
      </c>
      <c r="S17" s="1">
        <v>5</v>
      </c>
      <c r="T17" s="1">
        <v>29</v>
      </c>
      <c r="U17" s="1">
        <f>Q17+T17-S17</f>
        <v>72</v>
      </c>
      <c r="V17" s="1">
        <v>2</v>
      </c>
      <c r="W17" s="4" t="e">
        <f>Z17/X17</f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>Y17+AB17-AA17</f>
        <v>0</v>
      </c>
      <c r="AD17" s="1">
        <v>0</v>
      </c>
    </row>
    <row r="18" spans="1:30" s="48" customFormat="1" ht="15.75" thickBot="1">
      <c r="A18" s="42">
        <v>17</v>
      </c>
      <c r="B18" s="43">
        <v>3</v>
      </c>
      <c r="C18" s="42" t="s">
        <v>41</v>
      </c>
      <c r="D18" s="42" t="s">
        <v>20</v>
      </c>
      <c r="E18" s="42"/>
      <c r="F18" s="44" t="s">
        <v>230</v>
      </c>
      <c r="G18" s="50">
        <f t="shared" si="0"/>
        <v>0.25757575757575757</v>
      </c>
      <c r="H18" s="42">
        <f t="shared" si="1"/>
        <v>198</v>
      </c>
      <c r="I18" s="42">
        <f t="shared" si="2"/>
        <v>27</v>
      </c>
      <c r="J18" s="42">
        <f t="shared" si="3"/>
        <v>51</v>
      </c>
      <c r="K18" s="42">
        <f t="shared" si="4"/>
        <v>6</v>
      </c>
      <c r="L18" s="42">
        <f t="shared" si="5"/>
        <v>28</v>
      </c>
      <c r="M18" s="42">
        <f t="shared" si="6"/>
        <v>49</v>
      </c>
      <c r="N18" s="42">
        <f t="shared" si="7"/>
        <v>1</v>
      </c>
      <c r="O18" s="51">
        <f t="shared" si="8"/>
        <v>0.25757575757575757</v>
      </c>
      <c r="P18" s="48">
        <v>198</v>
      </c>
      <c r="Q18" s="48">
        <v>27</v>
      </c>
      <c r="R18" s="48">
        <v>51</v>
      </c>
      <c r="S18" s="48">
        <v>6</v>
      </c>
      <c r="T18" s="48">
        <v>28</v>
      </c>
      <c r="U18" s="48">
        <f t="shared" si="9"/>
        <v>49</v>
      </c>
      <c r="V18" s="48">
        <v>1</v>
      </c>
      <c r="W18" s="51" t="e">
        <f t="shared" si="10"/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 t="shared" si="11"/>
        <v>0</v>
      </c>
      <c r="AD18" s="48">
        <v>0</v>
      </c>
    </row>
    <row r="19" spans="1:14" ht="15.75" thickBot="1">
      <c r="A19" s="7">
        <f>SUM(A4:A18)</f>
        <v>142</v>
      </c>
      <c r="B19" s="7"/>
      <c r="C19" s="7"/>
      <c r="D19" s="7"/>
      <c r="E19" s="7"/>
      <c r="F19" s="10"/>
      <c r="G19" s="14">
        <f t="shared" si="0"/>
        <v>0.28553267226036105</v>
      </c>
      <c r="H19" s="15">
        <f aca="true" t="shared" si="12" ref="H19:N19">SUM(H4:H18)</f>
        <v>3933</v>
      </c>
      <c r="I19" s="15">
        <f t="shared" si="12"/>
        <v>599</v>
      </c>
      <c r="J19" s="15">
        <f t="shared" si="12"/>
        <v>1123</v>
      </c>
      <c r="K19" s="15">
        <f t="shared" si="12"/>
        <v>142</v>
      </c>
      <c r="L19" s="15">
        <f t="shared" si="12"/>
        <v>598</v>
      </c>
      <c r="M19" s="15">
        <f t="shared" si="12"/>
        <v>1055</v>
      </c>
      <c r="N19" s="16">
        <f t="shared" si="12"/>
        <v>57</v>
      </c>
    </row>
    <row r="20" spans="1:14" ht="15">
      <c r="A20" s="7"/>
      <c r="B20" s="7"/>
      <c r="C20" s="7"/>
      <c r="D20" s="7"/>
      <c r="E20" s="7"/>
      <c r="F20" s="10"/>
      <c r="G20" s="7"/>
      <c r="H20" s="7"/>
      <c r="I20" s="7"/>
      <c r="J20" s="7"/>
      <c r="K20" s="7"/>
      <c r="L20" s="7"/>
      <c r="M20" s="7"/>
      <c r="N20" s="7"/>
    </row>
    <row r="21" spans="1:30" s="3" customFormat="1" ht="14.25">
      <c r="A21" s="8" t="s">
        <v>0</v>
      </c>
      <c r="B21" s="8" t="s">
        <v>30</v>
      </c>
      <c r="C21" s="8" t="s">
        <v>38</v>
      </c>
      <c r="D21" s="8"/>
      <c r="E21" s="8"/>
      <c r="F21" s="9" t="s">
        <v>3</v>
      </c>
      <c r="G21" s="8" t="s">
        <v>21</v>
      </c>
      <c r="H21" s="8" t="s">
        <v>22</v>
      </c>
      <c r="I21" s="8" t="s">
        <v>23</v>
      </c>
      <c r="J21" s="8" t="s">
        <v>24</v>
      </c>
      <c r="K21" s="8" t="s">
        <v>25</v>
      </c>
      <c r="L21" s="8" t="s">
        <v>7</v>
      </c>
      <c r="M21" s="8" t="s">
        <v>26</v>
      </c>
      <c r="N21" s="8" t="s">
        <v>27</v>
      </c>
      <c r="O21" s="3" t="s">
        <v>21</v>
      </c>
      <c r="P21" s="3" t="s">
        <v>22</v>
      </c>
      <c r="Q21" s="3" t="s">
        <v>23</v>
      </c>
      <c r="R21" s="3" t="s">
        <v>24</v>
      </c>
      <c r="S21" s="3" t="s">
        <v>25</v>
      </c>
      <c r="T21" s="3" t="s">
        <v>7</v>
      </c>
      <c r="U21" s="3" t="s">
        <v>26</v>
      </c>
      <c r="V21" s="3" t="s">
        <v>27</v>
      </c>
      <c r="W21" s="3" t="s">
        <v>21</v>
      </c>
      <c r="X21" s="3" t="s">
        <v>22</v>
      </c>
      <c r="Y21" s="3" t="s">
        <v>23</v>
      </c>
      <c r="Z21" s="3" t="s">
        <v>24</v>
      </c>
      <c r="AA21" s="3" t="s">
        <v>25</v>
      </c>
      <c r="AB21" s="3" t="s">
        <v>7</v>
      </c>
      <c r="AC21" s="3" t="s">
        <v>26</v>
      </c>
      <c r="AD21" s="3" t="s">
        <v>27</v>
      </c>
    </row>
    <row r="22" spans="1:30" ht="15">
      <c r="A22" s="40">
        <v>40</v>
      </c>
      <c r="B22" s="41">
        <v>2</v>
      </c>
      <c r="C22" s="40" t="s">
        <v>42</v>
      </c>
      <c r="D22" s="40">
        <v>1</v>
      </c>
      <c r="E22" s="40"/>
      <c r="F22" s="39" t="s">
        <v>231</v>
      </c>
      <c r="G22" s="12">
        <f aca="true" t="shared" si="13" ref="G22:G31">M22/K22*9</f>
        <v>2.4211956521739126</v>
      </c>
      <c r="H22" s="12">
        <f aca="true" t="shared" si="14" ref="H22:H31">(L22+N22)/K22</f>
        <v>1.0434782608695652</v>
      </c>
      <c r="I22" s="7">
        <f aca="true" t="shared" si="15" ref="I22:I30">Q22-Y22</f>
        <v>7</v>
      </c>
      <c r="J22" s="7">
        <f aca="true" t="shared" si="16" ref="J22:J30">R22-Z22</f>
        <v>0</v>
      </c>
      <c r="K22" s="13">
        <f aca="true" t="shared" si="17" ref="K22:K30">S22-AA22</f>
        <v>122.66666666666667</v>
      </c>
      <c r="L22" s="7">
        <f aca="true" t="shared" si="18" ref="L22:L30">T22-AB22</f>
        <v>95</v>
      </c>
      <c r="M22" s="7">
        <f aca="true" t="shared" si="19" ref="M22:M30">U22-AC22</f>
        <v>33</v>
      </c>
      <c r="N22" s="7">
        <f aca="true" t="shared" si="20" ref="N22:N30">V22-AD22</f>
        <v>33</v>
      </c>
      <c r="O22" s="5">
        <f aca="true" t="shared" si="21" ref="O22:O30">U22/S22*9</f>
        <v>2.4211956521739126</v>
      </c>
      <c r="P22" s="5">
        <f aca="true" t="shared" si="22" ref="P22:P30">(T22+V22)/S22</f>
        <v>1.0434782608695652</v>
      </c>
      <c r="Q22" s="1">
        <v>7</v>
      </c>
      <c r="R22" s="1">
        <v>0</v>
      </c>
      <c r="S22" s="34">
        <v>122.66666666666667</v>
      </c>
      <c r="T22" s="1">
        <v>95</v>
      </c>
      <c r="U22" s="1">
        <v>33</v>
      </c>
      <c r="V22" s="1">
        <v>33</v>
      </c>
      <c r="W22" s="5" t="e">
        <f aca="true" t="shared" si="23" ref="W22:W30">AC22/AA22*9</f>
        <v>#DIV/0!</v>
      </c>
      <c r="X22" s="5" t="e">
        <f aca="true" t="shared" si="24" ref="X22:X30">(AB22+AD22)/AA22</f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7</v>
      </c>
      <c r="B23" s="41">
        <v>2</v>
      </c>
      <c r="C23" s="40" t="s">
        <v>42</v>
      </c>
      <c r="D23" s="40">
        <v>2</v>
      </c>
      <c r="E23" s="40"/>
      <c r="F23" s="39" t="s">
        <v>232</v>
      </c>
      <c r="G23" s="12">
        <f t="shared" si="13"/>
        <v>4.183098591549296</v>
      </c>
      <c r="H23" s="12">
        <f t="shared" si="14"/>
        <v>1.323943661971831</v>
      </c>
      <c r="I23" s="7">
        <f t="shared" si="15"/>
        <v>9</v>
      </c>
      <c r="J23" s="7">
        <f t="shared" si="16"/>
        <v>1</v>
      </c>
      <c r="K23" s="13">
        <f t="shared" si="17"/>
        <v>142</v>
      </c>
      <c r="L23" s="7">
        <f t="shared" si="18"/>
        <v>133</v>
      </c>
      <c r="M23" s="7">
        <f t="shared" si="19"/>
        <v>66</v>
      </c>
      <c r="N23" s="7">
        <f t="shared" si="20"/>
        <v>55</v>
      </c>
      <c r="O23" s="5">
        <f t="shared" si="21"/>
        <v>4.183098591549296</v>
      </c>
      <c r="P23" s="5">
        <f t="shared" si="22"/>
        <v>1.323943661971831</v>
      </c>
      <c r="Q23" s="1">
        <v>9</v>
      </c>
      <c r="R23" s="1">
        <v>1</v>
      </c>
      <c r="S23" s="34">
        <v>142</v>
      </c>
      <c r="T23" s="1">
        <v>133</v>
      </c>
      <c r="U23" s="1">
        <v>66</v>
      </c>
      <c r="V23" s="1">
        <v>55</v>
      </c>
      <c r="W23" s="5" t="e">
        <f t="shared" si="23"/>
        <v>#DIV/0!</v>
      </c>
      <c r="X23" s="5" t="e">
        <f t="shared" si="24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30</v>
      </c>
      <c r="B24" s="41">
        <v>2</v>
      </c>
      <c r="C24" s="40" t="s">
        <v>43</v>
      </c>
      <c r="D24" s="40">
        <v>3</v>
      </c>
      <c r="E24" s="40"/>
      <c r="F24" s="39" t="s">
        <v>233</v>
      </c>
      <c r="G24" s="12">
        <f t="shared" si="13"/>
        <v>4.11864406779661</v>
      </c>
      <c r="H24" s="12">
        <f t="shared" si="14"/>
        <v>1.3220338983050848</v>
      </c>
      <c r="I24" s="7">
        <f t="shared" si="15"/>
        <v>1</v>
      </c>
      <c r="J24" s="7">
        <f t="shared" si="16"/>
        <v>10</v>
      </c>
      <c r="K24" s="13">
        <f t="shared" si="17"/>
        <v>19.666666666666668</v>
      </c>
      <c r="L24" s="7">
        <f t="shared" si="18"/>
        <v>19</v>
      </c>
      <c r="M24" s="7">
        <f t="shared" si="19"/>
        <v>9</v>
      </c>
      <c r="N24" s="7">
        <f t="shared" si="20"/>
        <v>7</v>
      </c>
      <c r="O24" s="5">
        <f t="shared" si="21"/>
        <v>4.11864406779661</v>
      </c>
      <c r="P24" s="5">
        <f t="shared" si="22"/>
        <v>1.3220338983050848</v>
      </c>
      <c r="Q24" s="1">
        <v>1</v>
      </c>
      <c r="R24" s="1">
        <v>10</v>
      </c>
      <c r="S24" s="34">
        <v>19.666666666666668</v>
      </c>
      <c r="T24" s="1">
        <v>19</v>
      </c>
      <c r="U24" s="1">
        <v>9</v>
      </c>
      <c r="V24" s="1">
        <v>7</v>
      </c>
      <c r="W24" s="5" t="e">
        <f t="shared" si="23"/>
        <v>#DIV/0!</v>
      </c>
      <c r="X24" s="5" t="e">
        <f t="shared" si="24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6</v>
      </c>
      <c r="B25" s="41">
        <v>3</v>
      </c>
      <c r="C25" s="40" t="s">
        <v>43</v>
      </c>
      <c r="D25" s="40">
        <v>4</v>
      </c>
      <c r="E25" s="40"/>
      <c r="F25" s="39" t="s">
        <v>234</v>
      </c>
      <c r="G25" s="12">
        <f t="shared" si="13"/>
        <v>4.21875</v>
      </c>
      <c r="H25" s="12">
        <f t="shared" si="14"/>
        <v>1.1953125</v>
      </c>
      <c r="I25" s="7">
        <f t="shared" si="15"/>
        <v>2</v>
      </c>
      <c r="J25" s="7">
        <f t="shared" si="16"/>
        <v>3</v>
      </c>
      <c r="K25" s="13">
        <f t="shared" si="17"/>
        <v>42.666666666666664</v>
      </c>
      <c r="L25" s="7">
        <f t="shared" si="18"/>
        <v>37</v>
      </c>
      <c r="M25" s="7">
        <f t="shared" si="19"/>
        <v>20</v>
      </c>
      <c r="N25" s="7">
        <f t="shared" si="20"/>
        <v>14</v>
      </c>
      <c r="O25" s="5">
        <f t="shared" si="21"/>
        <v>4.21875</v>
      </c>
      <c r="P25" s="5">
        <f t="shared" si="22"/>
        <v>1.1953125</v>
      </c>
      <c r="Q25" s="1">
        <v>2</v>
      </c>
      <c r="R25" s="1">
        <v>3</v>
      </c>
      <c r="S25" s="34">
        <v>42.666666666666664</v>
      </c>
      <c r="T25" s="1">
        <v>37</v>
      </c>
      <c r="U25" s="1">
        <v>20</v>
      </c>
      <c r="V25" s="1">
        <v>14</v>
      </c>
      <c r="W25" s="5" t="e">
        <f t="shared" si="23"/>
        <v>#DIV/0!</v>
      </c>
      <c r="X25" s="5" t="e">
        <f t="shared" si="24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</v>
      </c>
      <c r="B26" s="41">
        <v>3</v>
      </c>
      <c r="C26" s="40" t="s">
        <v>40</v>
      </c>
      <c r="D26" s="40">
        <v>5</v>
      </c>
      <c r="E26" s="40"/>
      <c r="F26" s="39" t="s">
        <v>235</v>
      </c>
      <c r="G26" s="12">
        <f t="shared" si="13"/>
        <v>4</v>
      </c>
      <c r="H26" s="12">
        <f t="shared" si="14"/>
        <v>1.5185185185185186</v>
      </c>
      <c r="I26" s="7">
        <f t="shared" si="15"/>
        <v>3</v>
      </c>
      <c r="J26" s="7">
        <f t="shared" si="16"/>
        <v>2</v>
      </c>
      <c r="K26" s="13">
        <f t="shared" si="17"/>
        <v>54</v>
      </c>
      <c r="L26" s="7">
        <f t="shared" si="18"/>
        <v>51</v>
      </c>
      <c r="M26" s="7">
        <f t="shared" si="19"/>
        <v>24</v>
      </c>
      <c r="N26" s="7">
        <f t="shared" si="20"/>
        <v>31</v>
      </c>
      <c r="O26" s="5">
        <f t="shared" si="21"/>
        <v>4</v>
      </c>
      <c r="P26" s="5">
        <f t="shared" si="22"/>
        <v>1.5185185185185186</v>
      </c>
      <c r="Q26" s="1">
        <v>3</v>
      </c>
      <c r="R26" s="1">
        <v>2</v>
      </c>
      <c r="S26" s="34">
        <v>54</v>
      </c>
      <c r="T26" s="1">
        <v>51</v>
      </c>
      <c r="U26" s="1">
        <v>24</v>
      </c>
      <c r="V26" s="1">
        <v>31</v>
      </c>
      <c r="W26" s="5" t="e">
        <f t="shared" si="23"/>
        <v>#DIV/0!</v>
      </c>
      <c r="X26" s="5" t="e">
        <f t="shared" si="24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 t="s">
        <v>361</v>
      </c>
      <c r="B27" s="41">
        <v>3</v>
      </c>
      <c r="C27" s="40" t="s">
        <v>41</v>
      </c>
      <c r="D27" s="40">
        <v>6</v>
      </c>
      <c r="E27" s="40"/>
      <c r="F27" s="39" t="s">
        <v>247</v>
      </c>
      <c r="G27" s="12">
        <f t="shared" si="13"/>
        <v>4.550561797752809</v>
      </c>
      <c r="H27" s="12">
        <f t="shared" si="14"/>
        <v>1.601123595505618</v>
      </c>
      <c r="I27" s="7">
        <f t="shared" si="15"/>
        <v>1</v>
      </c>
      <c r="J27" s="7">
        <f t="shared" si="16"/>
        <v>0</v>
      </c>
      <c r="K27" s="13">
        <f t="shared" si="17"/>
        <v>59.333333333333336</v>
      </c>
      <c r="L27" s="7">
        <f t="shared" si="18"/>
        <v>68</v>
      </c>
      <c r="M27" s="7">
        <f t="shared" si="19"/>
        <v>30</v>
      </c>
      <c r="N27" s="7">
        <f t="shared" si="20"/>
        <v>27</v>
      </c>
      <c r="O27" s="5">
        <f t="shared" si="21"/>
        <v>4.550561797752809</v>
      </c>
      <c r="P27" s="5">
        <f t="shared" si="22"/>
        <v>1.601123595505618</v>
      </c>
      <c r="Q27" s="1">
        <v>1</v>
      </c>
      <c r="R27" s="1">
        <v>0</v>
      </c>
      <c r="S27" s="34">
        <v>59.333333333333336</v>
      </c>
      <c r="T27" s="1">
        <v>68</v>
      </c>
      <c r="U27" s="1">
        <v>30</v>
      </c>
      <c r="V27" s="1">
        <v>27</v>
      </c>
      <c r="W27" s="5" t="e">
        <f t="shared" si="23"/>
        <v>#DIV/0!</v>
      </c>
      <c r="X27" s="5" t="e">
        <f t="shared" si="24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 t="s">
        <v>361</v>
      </c>
      <c r="B28" s="41">
        <v>3</v>
      </c>
      <c r="C28" s="40" t="s">
        <v>39</v>
      </c>
      <c r="D28" s="40">
        <v>7</v>
      </c>
      <c r="E28" s="40"/>
      <c r="F28" s="39" t="s">
        <v>244</v>
      </c>
      <c r="G28" s="12">
        <f t="shared" si="13"/>
        <v>4.595744680851063</v>
      </c>
      <c r="H28" s="12">
        <f t="shared" si="14"/>
        <v>1.4148936170212767</v>
      </c>
      <c r="I28" s="7">
        <f t="shared" si="15"/>
        <v>4</v>
      </c>
      <c r="J28" s="7">
        <f t="shared" si="16"/>
        <v>1</v>
      </c>
      <c r="K28" s="13">
        <f t="shared" si="17"/>
        <v>94</v>
      </c>
      <c r="L28" s="7">
        <f t="shared" si="18"/>
        <v>96</v>
      </c>
      <c r="M28" s="7">
        <f t="shared" si="19"/>
        <v>48</v>
      </c>
      <c r="N28" s="7">
        <f t="shared" si="20"/>
        <v>37</v>
      </c>
      <c r="O28" s="5">
        <f t="shared" si="21"/>
        <v>4.595744680851063</v>
      </c>
      <c r="P28" s="5">
        <f t="shared" si="22"/>
        <v>1.4148936170212767</v>
      </c>
      <c r="Q28" s="1">
        <v>4</v>
      </c>
      <c r="R28" s="1">
        <v>1</v>
      </c>
      <c r="S28" s="34">
        <v>94</v>
      </c>
      <c r="T28" s="1">
        <v>96</v>
      </c>
      <c r="U28" s="1">
        <v>48</v>
      </c>
      <c r="V28" s="1">
        <v>37</v>
      </c>
      <c r="W28" s="5" t="e">
        <f t="shared" si="23"/>
        <v>#DIV/0!</v>
      </c>
      <c r="X28" s="5" t="e">
        <f t="shared" si="24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>
        <v>14</v>
      </c>
      <c r="B29" s="41">
        <v>3</v>
      </c>
      <c r="C29" s="40" t="s">
        <v>44</v>
      </c>
      <c r="D29" s="40">
        <v>8</v>
      </c>
      <c r="E29" s="40"/>
      <c r="F29" s="39" t="s">
        <v>238</v>
      </c>
      <c r="G29" s="12">
        <f t="shared" si="13"/>
        <v>5.633093525179856</v>
      </c>
      <c r="H29" s="12">
        <f t="shared" si="14"/>
        <v>1.5215827338129495</v>
      </c>
      <c r="I29" s="7">
        <f t="shared" si="15"/>
        <v>7</v>
      </c>
      <c r="J29" s="7">
        <f t="shared" si="16"/>
        <v>0</v>
      </c>
      <c r="K29" s="13">
        <f t="shared" si="17"/>
        <v>92.66666666666667</v>
      </c>
      <c r="L29" s="7">
        <f t="shared" si="18"/>
        <v>105</v>
      </c>
      <c r="M29" s="7">
        <f t="shared" si="19"/>
        <v>58</v>
      </c>
      <c r="N29" s="7">
        <f t="shared" si="20"/>
        <v>36</v>
      </c>
      <c r="O29" s="5">
        <f t="shared" si="21"/>
        <v>5.633093525179856</v>
      </c>
      <c r="P29" s="5">
        <f t="shared" si="22"/>
        <v>1.5215827338129495</v>
      </c>
      <c r="Q29" s="1">
        <v>7</v>
      </c>
      <c r="R29" s="1">
        <v>0</v>
      </c>
      <c r="S29" s="34">
        <v>92.66666666666667</v>
      </c>
      <c r="T29" s="1">
        <v>105</v>
      </c>
      <c r="U29" s="1">
        <v>58</v>
      </c>
      <c r="V29" s="1">
        <v>36</v>
      </c>
      <c r="W29" s="5" t="e">
        <f t="shared" si="23"/>
        <v>#DIV/0!</v>
      </c>
      <c r="X29" s="5" t="e">
        <f t="shared" si="24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.75" thickBot="1">
      <c r="A30" s="40">
        <v>9</v>
      </c>
      <c r="B30" s="41">
        <v>3</v>
      </c>
      <c r="C30" s="40" t="s">
        <v>42</v>
      </c>
      <c r="D30" s="40">
        <v>9</v>
      </c>
      <c r="E30" s="40"/>
      <c r="F30" s="39" t="s">
        <v>239</v>
      </c>
      <c r="G30" s="12">
        <f t="shared" si="13"/>
        <v>4.85558583106267</v>
      </c>
      <c r="H30" s="12">
        <f t="shared" si="14"/>
        <v>1.4223433242506813</v>
      </c>
      <c r="I30" s="7">
        <f t="shared" si="15"/>
        <v>8</v>
      </c>
      <c r="J30" s="7">
        <f t="shared" si="16"/>
        <v>0</v>
      </c>
      <c r="K30" s="13">
        <f t="shared" si="17"/>
        <v>122.33333333333333</v>
      </c>
      <c r="L30" s="7">
        <f t="shared" si="18"/>
        <v>135</v>
      </c>
      <c r="M30" s="7">
        <f t="shared" si="19"/>
        <v>66</v>
      </c>
      <c r="N30" s="7">
        <f t="shared" si="20"/>
        <v>39</v>
      </c>
      <c r="O30" s="5">
        <f t="shared" si="21"/>
        <v>4.85558583106267</v>
      </c>
      <c r="P30" s="5">
        <f t="shared" si="22"/>
        <v>1.4223433242506813</v>
      </c>
      <c r="Q30" s="1">
        <v>8</v>
      </c>
      <c r="R30" s="1">
        <v>0</v>
      </c>
      <c r="S30" s="34">
        <v>122.33333333333333</v>
      </c>
      <c r="T30" s="1">
        <v>135</v>
      </c>
      <c r="U30" s="1">
        <v>66</v>
      </c>
      <c r="V30" s="1">
        <v>39</v>
      </c>
      <c r="W30" s="5" t="e">
        <f t="shared" si="23"/>
        <v>#DIV/0!</v>
      </c>
      <c r="X30" s="5" t="e">
        <f t="shared" si="24"/>
        <v>#DIV/0!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</row>
    <row r="31" spans="1:14" ht="15.75" thickBot="1">
      <c r="A31" s="7">
        <f>SUM(A22:A30)</f>
        <v>107</v>
      </c>
      <c r="B31" s="7"/>
      <c r="C31" s="7"/>
      <c r="D31" s="7"/>
      <c r="E31" s="7"/>
      <c r="F31" s="10"/>
      <c r="G31" s="17">
        <f t="shared" si="13"/>
        <v>4.251779359430604</v>
      </c>
      <c r="H31" s="18">
        <f t="shared" si="14"/>
        <v>1.3585409252669038</v>
      </c>
      <c r="I31" s="15">
        <f aca="true" t="shared" si="25" ref="I31:N31">SUM(I22:I30)</f>
        <v>42</v>
      </c>
      <c r="J31" s="15">
        <f t="shared" si="25"/>
        <v>17</v>
      </c>
      <c r="K31" s="19">
        <f t="shared" si="25"/>
        <v>749.3333333333334</v>
      </c>
      <c r="L31" s="15">
        <f t="shared" si="25"/>
        <v>739</v>
      </c>
      <c r="M31" s="15">
        <f t="shared" si="25"/>
        <v>354</v>
      </c>
      <c r="N31" s="16">
        <f t="shared" si="25"/>
        <v>279</v>
      </c>
    </row>
    <row r="32" spans="1:14" ht="15">
      <c r="A32" s="7">
        <f>A19+A31</f>
        <v>249</v>
      </c>
      <c r="B32" s="7"/>
      <c r="C32" s="7"/>
      <c r="D32" s="7"/>
      <c r="E32" s="7"/>
      <c r="F32" s="10"/>
      <c r="G32" s="7"/>
      <c r="H32" s="7"/>
      <c r="I32" s="7"/>
      <c r="J32" s="7"/>
      <c r="K32" s="7"/>
      <c r="L32" s="7"/>
      <c r="M32" s="7"/>
      <c r="N32" s="7"/>
    </row>
    <row r="33" spans="1:14" ht="15">
      <c r="A33" s="7"/>
      <c r="B33" s="7"/>
      <c r="C33" s="7"/>
      <c r="D33" s="7"/>
      <c r="E33" s="7"/>
      <c r="F33" s="9" t="s">
        <v>28</v>
      </c>
      <c r="G33" s="7"/>
      <c r="H33" s="7"/>
      <c r="I33" s="7"/>
      <c r="J33" s="7"/>
      <c r="K33" s="7"/>
      <c r="L33" s="7"/>
      <c r="M33" s="7"/>
      <c r="N33" s="7"/>
    </row>
    <row r="34" spans="1:14" ht="15">
      <c r="A34" s="40">
        <v>17</v>
      </c>
      <c r="B34" s="41">
        <v>3</v>
      </c>
      <c r="C34" s="40" t="s">
        <v>41</v>
      </c>
      <c r="D34" s="40" t="s">
        <v>20</v>
      </c>
      <c r="E34" s="40"/>
      <c r="F34" s="39" t="s">
        <v>230</v>
      </c>
      <c r="G34" s="7"/>
      <c r="H34" s="7"/>
      <c r="I34" s="7"/>
      <c r="J34" s="7"/>
      <c r="K34" s="7"/>
      <c r="L34" s="7"/>
      <c r="M34" s="7"/>
      <c r="N34" s="7"/>
    </row>
    <row r="35" spans="2:6" s="7" customFormat="1" ht="15">
      <c r="B35" s="37"/>
      <c r="F35" s="10"/>
    </row>
    <row r="36" spans="1:14" ht="15">
      <c r="A36" s="7"/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  <c r="M36" s="7"/>
      <c r="N36" s="7"/>
    </row>
    <row r="37" spans="1:14" ht="15">
      <c r="A37" s="8" t="s">
        <v>0</v>
      </c>
      <c r="B37" s="8" t="s">
        <v>30</v>
      </c>
      <c r="C37" s="8" t="s">
        <v>38</v>
      </c>
      <c r="D37" s="8" t="s">
        <v>1</v>
      </c>
      <c r="E37" s="7"/>
      <c r="F37" s="9" t="s">
        <v>29</v>
      </c>
      <c r="G37" s="7"/>
      <c r="H37" s="7"/>
      <c r="I37" s="7"/>
      <c r="J37" s="7"/>
      <c r="K37" s="7"/>
      <c r="L37" s="7"/>
      <c r="M37" s="7"/>
      <c r="N37" s="7"/>
    </row>
    <row r="38" spans="1:8" ht="15">
      <c r="A38" s="40" t="s">
        <v>361</v>
      </c>
      <c r="B38" s="41">
        <v>2</v>
      </c>
      <c r="C38" s="40" t="s">
        <v>52</v>
      </c>
      <c r="D38" s="40" t="s">
        <v>16</v>
      </c>
      <c r="E38" s="40"/>
      <c r="F38" s="39" t="s">
        <v>240</v>
      </c>
      <c r="G38" s="7">
        <v>1</v>
      </c>
      <c r="H38" s="7"/>
    </row>
    <row r="39" spans="1:15" ht="15">
      <c r="A39" s="40" t="s">
        <v>362</v>
      </c>
      <c r="B39" s="41">
        <v>3</v>
      </c>
      <c r="C39" s="40" t="s">
        <v>58</v>
      </c>
      <c r="D39" s="40" t="s">
        <v>18</v>
      </c>
      <c r="E39" s="40"/>
      <c r="F39" s="39" t="s">
        <v>224</v>
      </c>
      <c r="G39" s="7">
        <v>2</v>
      </c>
      <c r="H39" s="7"/>
      <c r="I39" s="7"/>
      <c r="J39" s="40"/>
      <c r="K39" s="41"/>
      <c r="L39" s="40"/>
      <c r="M39" s="40"/>
      <c r="N39" s="40"/>
      <c r="O39" s="39"/>
    </row>
    <row r="40" spans="1:15" ht="15">
      <c r="A40" s="40"/>
      <c r="B40" s="41">
        <v>3</v>
      </c>
      <c r="C40" s="40" t="s">
        <v>64</v>
      </c>
      <c r="D40" s="40" t="s">
        <v>19</v>
      </c>
      <c r="E40" s="40"/>
      <c r="F40" s="39" t="s">
        <v>242</v>
      </c>
      <c r="G40" s="7">
        <v>3</v>
      </c>
      <c r="H40" s="7"/>
      <c r="I40" s="7"/>
      <c r="J40" s="40"/>
      <c r="K40" s="41"/>
      <c r="L40" s="40"/>
      <c r="M40" s="40"/>
      <c r="N40" s="40"/>
      <c r="O40" s="39"/>
    </row>
    <row r="41" spans="1:14" ht="15">
      <c r="A41" s="40"/>
      <c r="B41" s="41">
        <v>3</v>
      </c>
      <c r="C41" s="40" t="s">
        <v>51</v>
      </c>
      <c r="D41" s="40" t="s">
        <v>18</v>
      </c>
      <c r="E41" s="40"/>
      <c r="F41" s="39" t="s">
        <v>243</v>
      </c>
      <c r="G41" s="7">
        <v>4</v>
      </c>
      <c r="H41" s="7"/>
      <c r="I41" s="7"/>
      <c r="J41" s="7"/>
      <c r="K41" s="7"/>
      <c r="L41" s="7"/>
      <c r="M41" s="7"/>
      <c r="N41" s="7"/>
    </row>
    <row r="42" spans="1:14" ht="15">
      <c r="A42" s="40" t="s">
        <v>362</v>
      </c>
      <c r="B42" s="41">
        <v>3</v>
      </c>
      <c r="C42" s="40" t="s">
        <v>389</v>
      </c>
      <c r="D42" s="40" t="s">
        <v>45</v>
      </c>
      <c r="E42" s="40"/>
      <c r="F42" s="39" t="s">
        <v>237</v>
      </c>
      <c r="G42" s="7">
        <v>5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40</v>
      </c>
      <c r="D43" s="40" t="s">
        <v>19</v>
      </c>
      <c r="E43" s="40"/>
      <c r="F43" s="39" t="s">
        <v>245</v>
      </c>
      <c r="G43" s="7">
        <v>6</v>
      </c>
      <c r="H43" s="7"/>
      <c r="I43" s="7"/>
      <c r="J43" s="7"/>
      <c r="K43" s="7"/>
      <c r="L43" s="7"/>
      <c r="M43" s="7"/>
      <c r="N43" s="7"/>
    </row>
    <row r="44" spans="1:14" ht="15">
      <c r="A44" s="40"/>
      <c r="B44" s="41">
        <v>3</v>
      </c>
      <c r="C44" s="40" t="s">
        <v>58</v>
      </c>
      <c r="D44" s="40" t="s">
        <v>45</v>
      </c>
      <c r="E44" s="40"/>
      <c r="F44" s="39" t="s">
        <v>246</v>
      </c>
      <c r="G44" s="7">
        <v>7</v>
      </c>
      <c r="H44" s="7"/>
      <c r="I44" s="7"/>
      <c r="J44" s="7"/>
      <c r="K44" s="7"/>
      <c r="L44" s="7"/>
      <c r="M44" s="7"/>
      <c r="N44" s="7"/>
    </row>
    <row r="45" spans="1:14" ht="15">
      <c r="A45" s="40" t="s">
        <v>362</v>
      </c>
      <c r="B45" s="41">
        <v>3</v>
      </c>
      <c r="C45" s="40" t="s">
        <v>52</v>
      </c>
      <c r="D45" s="40" t="s">
        <v>45</v>
      </c>
      <c r="E45" s="40"/>
      <c r="F45" s="39" t="s">
        <v>236</v>
      </c>
      <c r="G45" s="7">
        <v>8</v>
      </c>
      <c r="H45" s="7"/>
      <c r="I45" s="7"/>
      <c r="J45" s="7"/>
      <c r="K45" s="7"/>
      <c r="L45" s="7"/>
      <c r="M45" s="7"/>
      <c r="N45" s="7"/>
    </row>
    <row r="46" spans="1:7" ht="15">
      <c r="A46" s="40"/>
      <c r="B46" s="41">
        <v>3</v>
      </c>
      <c r="C46" s="40" t="s">
        <v>52</v>
      </c>
      <c r="D46" s="40" t="s">
        <v>45</v>
      </c>
      <c r="E46" s="40"/>
      <c r="F46" s="39" t="s">
        <v>248</v>
      </c>
      <c r="G46" s="7">
        <v>9</v>
      </c>
    </row>
    <row r="47" spans="1:7" ht="15">
      <c r="A47" s="40"/>
      <c r="B47" s="41">
        <v>3</v>
      </c>
      <c r="C47" s="40" t="s">
        <v>58</v>
      </c>
      <c r="D47" s="40" t="s">
        <v>16</v>
      </c>
      <c r="E47" s="40"/>
      <c r="F47" s="39" t="s">
        <v>249</v>
      </c>
      <c r="G47" s="7">
        <v>10</v>
      </c>
    </row>
    <row r="48" spans="1:7" ht="15">
      <c r="A48" s="40"/>
      <c r="B48" s="41">
        <v>3</v>
      </c>
      <c r="C48" s="40" t="s">
        <v>58</v>
      </c>
      <c r="D48" s="40" t="s">
        <v>45</v>
      </c>
      <c r="E48" s="40"/>
      <c r="F48" s="39" t="s">
        <v>250</v>
      </c>
      <c r="G48" s="7">
        <v>11</v>
      </c>
    </row>
    <row r="49" spans="1:7" ht="15">
      <c r="A49" s="40"/>
      <c r="B49" s="41">
        <v>3</v>
      </c>
      <c r="C49" s="40" t="s">
        <v>52</v>
      </c>
      <c r="D49" s="40" t="s">
        <v>18</v>
      </c>
      <c r="E49" s="40"/>
      <c r="F49" s="39" t="s">
        <v>251</v>
      </c>
      <c r="G49" s="7">
        <v>12</v>
      </c>
    </row>
    <row r="50" spans="1:7" ht="15">
      <c r="A50" s="40"/>
      <c r="B50" s="41">
        <v>3</v>
      </c>
      <c r="C50" s="40" t="s">
        <v>41</v>
      </c>
      <c r="D50" s="40" t="s">
        <v>45</v>
      </c>
      <c r="E50" s="40"/>
      <c r="F50" s="39" t="s">
        <v>252</v>
      </c>
      <c r="G50" s="7">
        <v>13</v>
      </c>
    </row>
    <row r="51" spans="1:7" ht="15">
      <c r="A51" s="40"/>
      <c r="B51" s="41">
        <v>3</v>
      </c>
      <c r="C51" s="40" t="s">
        <v>41</v>
      </c>
      <c r="D51" s="40" t="s">
        <v>45</v>
      </c>
      <c r="E51" s="40"/>
      <c r="F51" s="39" t="s">
        <v>253</v>
      </c>
      <c r="G51" s="7">
        <v>14</v>
      </c>
    </row>
    <row r="52" spans="1:7" ht="15">
      <c r="A52" s="40"/>
      <c r="B52" s="41">
        <v>3</v>
      </c>
      <c r="C52" s="40" t="s">
        <v>42</v>
      </c>
      <c r="D52" s="40" t="s">
        <v>45</v>
      </c>
      <c r="E52" s="40"/>
      <c r="F52" s="39" t="s">
        <v>254</v>
      </c>
      <c r="G52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.6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66015625" style="1" bestFit="1" customWidth="1"/>
    <col min="26" max="26" width="4.83203125" style="1" bestFit="1" customWidth="1"/>
    <col min="27" max="27" width="7" style="1" bestFit="1" customWidth="1"/>
    <col min="28" max="28" width="4.5" style="1" bestFit="1" customWidth="1"/>
    <col min="29" max="29" width="4.16015625" style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46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5</v>
      </c>
      <c r="B4" s="41">
        <v>3</v>
      </c>
      <c r="C4" s="40" t="s">
        <v>39</v>
      </c>
      <c r="D4" s="40" t="s">
        <v>14</v>
      </c>
      <c r="E4" s="40"/>
      <c r="F4" s="39" t="s">
        <v>255</v>
      </c>
      <c r="G4" s="11">
        <f aca="true" t="shared" si="0" ref="G4:G16">J4/H4</f>
        <v>0.2356687898089172</v>
      </c>
      <c r="H4" s="7">
        <f aca="true" t="shared" si="1" ref="H4:L16">P4-X4</f>
        <v>157</v>
      </c>
      <c r="I4" s="7">
        <f t="shared" si="1"/>
        <v>22</v>
      </c>
      <c r="J4" s="7">
        <f t="shared" si="1"/>
        <v>37</v>
      </c>
      <c r="K4" s="7">
        <f t="shared" si="1"/>
        <v>3</v>
      </c>
      <c r="L4" s="7">
        <f t="shared" si="1"/>
        <v>16</v>
      </c>
      <c r="M4" s="7">
        <f>I4+L4-K4</f>
        <v>35</v>
      </c>
      <c r="N4" s="7">
        <f aca="true" t="shared" si="2" ref="N4:N16">V4-AD4</f>
        <v>0</v>
      </c>
      <c r="O4" s="4">
        <f aca="true" t="shared" si="3" ref="O4:O16">R4/P4</f>
        <v>0.2356687898089172</v>
      </c>
      <c r="P4" s="1">
        <v>157</v>
      </c>
      <c r="Q4" s="1">
        <v>22</v>
      </c>
      <c r="R4" s="1">
        <v>37</v>
      </c>
      <c r="S4" s="1">
        <v>3</v>
      </c>
      <c r="T4" s="1">
        <v>16</v>
      </c>
      <c r="U4" s="1">
        <f aca="true" t="shared" si="4" ref="U4:U16">Q4+T4-S4</f>
        <v>35</v>
      </c>
      <c r="V4" s="1">
        <v>0</v>
      </c>
      <c r="W4" s="4" t="e">
        <f aca="true" t="shared" si="5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6" ref="AC4:AC16">Y4+AB4-AA4</f>
        <v>0</v>
      </c>
      <c r="AD4" s="1">
        <v>0</v>
      </c>
    </row>
    <row r="5" spans="1:30" ht="15">
      <c r="A5" s="40">
        <v>6</v>
      </c>
      <c r="B5" s="41">
        <v>3</v>
      </c>
      <c r="C5" s="40" t="s">
        <v>41</v>
      </c>
      <c r="D5" s="40" t="s">
        <v>14</v>
      </c>
      <c r="E5" s="40"/>
      <c r="F5" s="39" t="s">
        <v>256</v>
      </c>
      <c r="G5" s="11">
        <f t="shared" si="0"/>
        <v>0.22815533980582525</v>
      </c>
      <c r="H5" s="7">
        <f t="shared" si="1"/>
        <v>206</v>
      </c>
      <c r="I5" s="7">
        <f t="shared" si="1"/>
        <v>11</v>
      </c>
      <c r="J5" s="7">
        <f t="shared" si="1"/>
        <v>47</v>
      </c>
      <c r="K5" s="7">
        <f t="shared" si="1"/>
        <v>3</v>
      </c>
      <c r="L5" s="7">
        <f t="shared" si="1"/>
        <v>16</v>
      </c>
      <c r="M5" s="7">
        <f aca="true" t="shared" si="7" ref="M5:M16">I5+L5-K5</f>
        <v>24</v>
      </c>
      <c r="N5" s="7">
        <f t="shared" si="2"/>
        <v>0</v>
      </c>
      <c r="O5" s="4">
        <f t="shared" si="3"/>
        <v>0.22815533980582525</v>
      </c>
      <c r="P5" s="1">
        <v>206</v>
      </c>
      <c r="Q5" s="1">
        <v>11</v>
      </c>
      <c r="R5" s="1">
        <v>47</v>
      </c>
      <c r="S5" s="1">
        <v>3</v>
      </c>
      <c r="T5" s="1">
        <v>16</v>
      </c>
      <c r="U5" s="1">
        <f t="shared" si="4"/>
        <v>24</v>
      </c>
      <c r="V5" s="1">
        <v>0</v>
      </c>
      <c r="W5" s="4" t="e">
        <f t="shared" si="5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6"/>
        <v>0</v>
      </c>
      <c r="AD5" s="1">
        <v>0</v>
      </c>
    </row>
    <row r="6" spans="1:30" ht="15">
      <c r="A6" s="40">
        <v>1</v>
      </c>
      <c r="B6" s="41">
        <v>2</v>
      </c>
      <c r="C6" s="40" t="s">
        <v>52</v>
      </c>
      <c r="D6" s="40" t="s">
        <v>15</v>
      </c>
      <c r="E6" s="40"/>
      <c r="F6" s="39" t="s">
        <v>365</v>
      </c>
      <c r="G6" s="11">
        <f t="shared" si="0"/>
        <v>0.2692307692307692</v>
      </c>
      <c r="H6" s="7">
        <f t="shared" si="1"/>
        <v>208</v>
      </c>
      <c r="I6" s="7">
        <f t="shared" si="1"/>
        <v>26</v>
      </c>
      <c r="J6" s="7">
        <f t="shared" si="1"/>
        <v>56</v>
      </c>
      <c r="K6" s="7">
        <f t="shared" si="1"/>
        <v>6</v>
      </c>
      <c r="L6" s="7">
        <f t="shared" si="1"/>
        <v>24</v>
      </c>
      <c r="M6" s="7">
        <f t="shared" si="7"/>
        <v>44</v>
      </c>
      <c r="N6" s="7">
        <f t="shared" si="2"/>
        <v>0</v>
      </c>
      <c r="O6" s="4">
        <f t="shared" si="3"/>
        <v>0.2677165354330709</v>
      </c>
      <c r="P6" s="1">
        <v>381</v>
      </c>
      <c r="Q6" s="1">
        <v>46</v>
      </c>
      <c r="R6" s="1">
        <v>102</v>
      </c>
      <c r="S6" s="1">
        <v>9</v>
      </c>
      <c r="T6" s="1">
        <v>47</v>
      </c>
      <c r="U6" s="1">
        <f t="shared" si="4"/>
        <v>84</v>
      </c>
      <c r="V6" s="1">
        <v>0</v>
      </c>
      <c r="W6" s="4">
        <f t="shared" si="5"/>
        <v>0.2658959537572254</v>
      </c>
      <c r="X6" s="1">
        <v>173</v>
      </c>
      <c r="Y6" s="1">
        <v>20</v>
      </c>
      <c r="Z6" s="1">
        <v>46</v>
      </c>
      <c r="AA6" s="1">
        <v>3</v>
      </c>
      <c r="AB6" s="1">
        <v>23</v>
      </c>
      <c r="AC6" s="1">
        <f t="shared" si="6"/>
        <v>40</v>
      </c>
      <c r="AD6" s="1">
        <v>0</v>
      </c>
    </row>
    <row r="7" spans="1:30" ht="15">
      <c r="A7" s="40">
        <v>21</v>
      </c>
      <c r="B7" s="41">
        <v>3</v>
      </c>
      <c r="C7" s="40" t="s">
        <v>64</v>
      </c>
      <c r="D7" s="40" t="s">
        <v>17</v>
      </c>
      <c r="E7" s="40"/>
      <c r="F7" s="39" t="s">
        <v>258</v>
      </c>
      <c r="G7" s="11">
        <f t="shared" si="0"/>
        <v>0.29780564263322884</v>
      </c>
      <c r="H7" s="7">
        <f t="shared" si="1"/>
        <v>319</v>
      </c>
      <c r="I7" s="7">
        <f t="shared" si="1"/>
        <v>48</v>
      </c>
      <c r="J7" s="7">
        <f t="shared" si="1"/>
        <v>95</v>
      </c>
      <c r="K7" s="7">
        <f t="shared" si="1"/>
        <v>14</v>
      </c>
      <c r="L7" s="7">
        <f t="shared" si="1"/>
        <v>55</v>
      </c>
      <c r="M7" s="7">
        <f t="shared" si="7"/>
        <v>89</v>
      </c>
      <c r="N7" s="7">
        <f t="shared" si="2"/>
        <v>7</v>
      </c>
      <c r="O7" s="4">
        <f t="shared" si="3"/>
        <v>0.29780564263322884</v>
      </c>
      <c r="P7" s="1">
        <v>319</v>
      </c>
      <c r="Q7" s="1">
        <v>48</v>
      </c>
      <c r="R7" s="1">
        <v>95</v>
      </c>
      <c r="S7" s="1">
        <v>14</v>
      </c>
      <c r="T7" s="1">
        <v>55</v>
      </c>
      <c r="U7" s="1">
        <f t="shared" si="4"/>
        <v>89</v>
      </c>
      <c r="V7" s="1">
        <v>7</v>
      </c>
      <c r="W7" s="4" t="e">
        <f t="shared" si="5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6"/>
        <v>0</v>
      </c>
      <c r="AD7" s="1">
        <v>0</v>
      </c>
    </row>
    <row r="8" spans="1:30" ht="15">
      <c r="A8" s="40">
        <v>21</v>
      </c>
      <c r="B8" s="41">
        <v>3</v>
      </c>
      <c r="C8" s="40" t="s">
        <v>51</v>
      </c>
      <c r="D8" s="40" t="s">
        <v>71</v>
      </c>
      <c r="E8" s="40" t="s">
        <v>15</v>
      </c>
      <c r="F8" s="39" t="s">
        <v>259</v>
      </c>
      <c r="G8" s="11">
        <f t="shared" si="0"/>
        <v>0.2509090909090909</v>
      </c>
      <c r="H8" s="7">
        <f t="shared" si="1"/>
        <v>275</v>
      </c>
      <c r="I8" s="7">
        <f t="shared" si="1"/>
        <v>29</v>
      </c>
      <c r="J8" s="7">
        <f t="shared" si="1"/>
        <v>69</v>
      </c>
      <c r="K8" s="7">
        <f t="shared" si="1"/>
        <v>10</v>
      </c>
      <c r="L8" s="7">
        <f t="shared" si="1"/>
        <v>30</v>
      </c>
      <c r="M8" s="7">
        <f t="shared" si="7"/>
        <v>49</v>
      </c>
      <c r="N8" s="7">
        <f t="shared" si="2"/>
        <v>3</v>
      </c>
      <c r="O8" s="4">
        <f t="shared" si="3"/>
        <v>0.2509090909090909</v>
      </c>
      <c r="P8" s="1">
        <v>275</v>
      </c>
      <c r="Q8" s="1">
        <v>29</v>
      </c>
      <c r="R8" s="1">
        <v>69</v>
      </c>
      <c r="S8" s="1">
        <v>10</v>
      </c>
      <c r="T8" s="1">
        <v>30</v>
      </c>
      <c r="U8" s="1">
        <f t="shared" si="4"/>
        <v>49</v>
      </c>
      <c r="V8" s="1">
        <v>3</v>
      </c>
      <c r="W8" s="4" t="e">
        <f t="shared" si="5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6"/>
        <v>0</v>
      </c>
      <c r="AD8" s="1">
        <v>0</v>
      </c>
    </row>
    <row r="9" spans="1:30" ht="15">
      <c r="A9" s="40">
        <v>10</v>
      </c>
      <c r="B9" s="41">
        <v>3</v>
      </c>
      <c r="C9" s="40" t="s">
        <v>42</v>
      </c>
      <c r="D9" s="40" t="s">
        <v>16</v>
      </c>
      <c r="E9" s="7"/>
      <c r="F9" s="39" t="s">
        <v>297</v>
      </c>
      <c r="G9" s="11">
        <f t="shared" si="0"/>
        <v>0.2641509433962264</v>
      </c>
      <c r="H9" s="7">
        <f t="shared" si="1"/>
        <v>53</v>
      </c>
      <c r="I9" s="7">
        <f t="shared" si="1"/>
        <v>5</v>
      </c>
      <c r="J9" s="7">
        <f t="shared" si="1"/>
        <v>14</v>
      </c>
      <c r="K9" s="7">
        <f t="shared" si="1"/>
        <v>1</v>
      </c>
      <c r="L9" s="7">
        <f t="shared" si="1"/>
        <v>7</v>
      </c>
      <c r="M9" s="7">
        <f>I9+L9-K9</f>
        <v>11</v>
      </c>
      <c r="N9" s="7">
        <f t="shared" si="2"/>
        <v>0</v>
      </c>
      <c r="O9" s="4">
        <f t="shared" si="3"/>
        <v>0.2800925925925926</v>
      </c>
      <c r="P9" s="1">
        <v>432</v>
      </c>
      <c r="Q9" s="1">
        <v>66</v>
      </c>
      <c r="R9" s="1">
        <v>121</v>
      </c>
      <c r="S9" s="1">
        <v>9</v>
      </c>
      <c r="T9" s="1">
        <v>58</v>
      </c>
      <c r="U9" s="1">
        <f t="shared" si="4"/>
        <v>115</v>
      </c>
      <c r="V9" s="1">
        <v>1</v>
      </c>
      <c r="W9" s="4">
        <f t="shared" si="5"/>
        <v>0.28232189973614774</v>
      </c>
      <c r="X9" s="1">
        <v>379</v>
      </c>
      <c r="Y9" s="1">
        <v>61</v>
      </c>
      <c r="Z9" s="1">
        <v>107</v>
      </c>
      <c r="AA9" s="1">
        <v>8</v>
      </c>
      <c r="AB9" s="1">
        <v>51</v>
      </c>
      <c r="AC9" s="1">
        <f t="shared" si="6"/>
        <v>104</v>
      </c>
      <c r="AD9" s="1">
        <v>1</v>
      </c>
    </row>
    <row r="10" spans="1:30" ht="15">
      <c r="A10" s="40" t="s">
        <v>361</v>
      </c>
      <c r="B10" s="41">
        <v>3</v>
      </c>
      <c r="C10" s="40" t="s">
        <v>64</v>
      </c>
      <c r="D10" s="40" t="s">
        <v>18</v>
      </c>
      <c r="E10" s="40" t="s">
        <v>16</v>
      </c>
      <c r="F10" s="39" t="s">
        <v>279</v>
      </c>
      <c r="G10" s="11">
        <f t="shared" si="0"/>
        <v>0.28378378378378377</v>
      </c>
      <c r="H10" s="7">
        <f>P10-X10</f>
        <v>74</v>
      </c>
      <c r="I10" s="7">
        <f>Q10-Y10</f>
        <v>7</v>
      </c>
      <c r="J10" s="7">
        <f>R10-Z10</f>
        <v>21</v>
      </c>
      <c r="K10" s="7">
        <f>S10-AA10</f>
        <v>2</v>
      </c>
      <c r="L10" s="7">
        <f>T10-AB10</f>
        <v>10</v>
      </c>
      <c r="M10" s="7">
        <f>I10+L10-K10</f>
        <v>15</v>
      </c>
      <c r="N10" s="7">
        <f>V10-AD10</f>
        <v>0</v>
      </c>
      <c r="O10" s="4">
        <f>R10/P10</f>
        <v>0.24561403508771928</v>
      </c>
      <c r="P10" s="1">
        <v>114</v>
      </c>
      <c r="Q10" s="1">
        <v>12</v>
      </c>
      <c r="R10" s="1">
        <v>28</v>
      </c>
      <c r="S10" s="1">
        <v>2</v>
      </c>
      <c r="T10" s="1">
        <v>12</v>
      </c>
      <c r="U10" s="1">
        <f>Q10+T10-S10</f>
        <v>22</v>
      </c>
      <c r="V10" s="1">
        <v>0</v>
      </c>
      <c r="W10" s="4">
        <f>Z10/X10</f>
        <v>0.175</v>
      </c>
      <c r="X10" s="1">
        <v>40</v>
      </c>
      <c r="Y10" s="1">
        <v>5</v>
      </c>
      <c r="Z10" s="1">
        <v>7</v>
      </c>
      <c r="AA10" s="1">
        <v>0</v>
      </c>
      <c r="AB10" s="1">
        <v>2</v>
      </c>
      <c r="AC10" s="1">
        <f>Y10+AB10-AA10</f>
        <v>7</v>
      </c>
      <c r="AD10" s="1">
        <v>0</v>
      </c>
    </row>
    <row r="11" spans="1:30" ht="15">
      <c r="A11" s="40">
        <v>10</v>
      </c>
      <c r="B11" s="41">
        <v>3</v>
      </c>
      <c r="C11" s="40" t="s">
        <v>64</v>
      </c>
      <c r="D11" s="40" t="s">
        <v>73</v>
      </c>
      <c r="E11" s="40" t="s">
        <v>16</v>
      </c>
      <c r="F11" s="39" t="s">
        <v>262</v>
      </c>
      <c r="G11" s="11">
        <f t="shared" si="0"/>
        <v>0.2765273311897106</v>
      </c>
      <c r="H11" s="7">
        <f t="shared" si="1"/>
        <v>311</v>
      </c>
      <c r="I11" s="7">
        <f t="shared" si="1"/>
        <v>41</v>
      </c>
      <c r="J11" s="7">
        <f t="shared" si="1"/>
        <v>86</v>
      </c>
      <c r="K11" s="7">
        <f t="shared" si="1"/>
        <v>3</v>
      </c>
      <c r="L11" s="7">
        <f t="shared" si="1"/>
        <v>26</v>
      </c>
      <c r="M11" s="7">
        <f t="shared" si="7"/>
        <v>64</v>
      </c>
      <c r="N11" s="7">
        <f t="shared" si="2"/>
        <v>11</v>
      </c>
      <c r="O11" s="4">
        <f t="shared" si="3"/>
        <v>0.2765273311897106</v>
      </c>
      <c r="P11" s="1">
        <v>311</v>
      </c>
      <c r="Q11" s="1">
        <v>41</v>
      </c>
      <c r="R11" s="1">
        <v>86</v>
      </c>
      <c r="S11" s="1">
        <v>3</v>
      </c>
      <c r="T11" s="1">
        <v>26</v>
      </c>
      <c r="U11" s="1">
        <f t="shared" si="4"/>
        <v>64</v>
      </c>
      <c r="V11" s="1">
        <v>11</v>
      </c>
      <c r="W11" s="4" t="e">
        <f t="shared" si="5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6"/>
        <v>0</v>
      </c>
      <c r="AD11" s="1">
        <v>0</v>
      </c>
    </row>
    <row r="12" spans="1:30" ht="15">
      <c r="A12" s="40">
        <v>5</v>
      </c>
      <c r="B12" s="41">
        <v>3</v>
      </c>
      <c r="C12" s="40" t="s">
        <v>51</v>
      </c>
      <c r="D12" s="40" t="s">
        <v>19</v>
      </c>
      <c r="E12" s="40"/>
      <c r="F12" s="39" t="s">
        <v>303</v>
      </c>
      <c r="G12" s="11">
        <f t="shared" si="0"/>
        <v>0.2647058823529412</v>
      </c>
      <c r="H12" s="7">
        <f t="shared" si="1"/>
        <v>34</v>
      </c>
      <c r="I12" s="7">
        <f t="shared" si="1"/>
        <v>5</v>
      </c>
      <c r="J12" s="7">
        <f t="shared" si="1"/>
        <v>9</v>
      </c>
      <c r="K12" s="7">
        <f t="shared" si="1"/>
        <v>3</v>
      </c>
      <c r="L12" s="7">
        <f t="shared" si="1"/>
        <v>7</v>
      </c>
      <c r="M12" s="7">
        <f t="shared" si="7"/>
        <v>9</v>
      </c>
      <c r="N12" s="7">
        <f t="shared" si="2"/>
        <v>0</v>
      </c>
      <c r="O12" s="4">
        <f t="shared" si="3"/>
        <v>0.28609625668449196</v>
      </c>
      <c r="P12" s="1">
        <v>374</v>
      </c>
      <c r="Q12" s="1">
        <v>53</v>
      </c>
      <c r="R12" s="1">
        <v>107</v>
      </c>
      <c r="S12" s="1">
        <v>22</v>
      </c>
      <c r="T12" s="1">
        <v>59</v>
      </c>
      <c r="U12" s="1">
        <f t="shared" si="4"/>
        <v>90</v>
      </c>
      <c r="V12" s="1">
        <v>1</v>
      </c>
      <c r="W12" s="4">
        <f t="shared" si="5"/>
        <v>0.28823529411764703</v>
      </c>
      <c r="X12" s="1">
        <v>340</v>
      </c>
      <c r="Y12" s="1">
        <v>48</v>
      </c>
      <c r="Z12" s="1">
        <v>98</v>
      </c>
      <c r="AA12" s="1">
        <v>19</v>
      </c>
      <c r="AB12" s="1">
        <v>52</v>
      </c>
      <c r="AC12" s="1">
        <f t="shared" si="6"/>
        <v>81</v>
      </c>
      <c r="AD12" s="1">
        <v>1</v>
      </c>
    </row>
    <row r="13" spans="1:30" ht="15">
      <c r="A13" s="40" t="s">
        <v>372</v>
      </c>
      <c r="B13" s="41">
        <v>3</v>
      </c>
      <c r="C13" s="40" t="s">
        <v>51</v>
      </c>
      <c r="D13" s="40" t="s">
        <v>19</v>
      </c>
      <c r="F13" s="39" t="s">
        <v>374</v>
      </c>
      <c r="G13" s="11">
        <f t="shared" si="0"/>
        <v>0.2956989247311828</v>
      </c>
      <c r="H13" s="7">
        <f t="shared" si="1"/>
        <v>186</v>
      </c>
      <c r="I13" s="7">
        <f t="shared" si="1"/>
        <v>16</v>
      </c>
      <c r="J13" s="7">
        <f t="shared" si="1"/>
        <v>55</v>
      </c>
      <c r="K13" s="7">
        <f t="shared" si="1"/>
        <v>1</v>
      </c>
      <c r="L13" s="7">
        <f t="shared" si="1"/>
        <v>13</v>
      </c>
      <c r="M13" s="7">
        <f t="shared" si="7"/>
        <v>28</v>
      </c>
      <c r="N13" s="7">
        <f t="shared" si="2"/>
        <v>14</v>
      </c>
      <c r="O13" s="4">
        <f t="shared" si="3"/>
        <v>0.2875536480686695</v>
      </c>
      <c r="P13" s="1">
        <v>233</v>
      </c>
      <c r="Q13" s="1">
        <v>21</v>
      </c>
      <c r="R13" s="1">
        <v>67</v>
      </c>
      <c r="S13" s="1">
        <v>1</v>
      </c>
      <c r="T13" s="1">
        <v>15</v>
      </c>
      <c r="U13" s="1">
        <f t="shared" si="4"/>
        <v>35</v>
      </c>
      <c r="V13" s="1">
        <v>24</v>
      </c>
      <c r="W13" s="4">
        <f t="shared" si="5"/>
        <v>0.2553191489361702</v>
      </c>
      <c r="X13" s="1">
        <v>47</v>
      </c>
      <c r="Y13" s="1">
        <v>5</v>
      </c>
      <c r="Z13" s="1">
        <v>12</v>
      </c>
      <c r="AA13" s="1">
        <v>0</v>
      </c>
      <c r="AB13" s="1">
        <v>2</v>
      </c>
      <c r="AC13" s="1">
        <f t="shared" si="6"/>
        <v>7</v>
      </c>
      <c r="AD13" s="1">
        <v>10</v>
      </c>
    </row>
    <row r="14" spans="1:30" ht="15">
      <c r="A14" s="40" t="s">
        <v>361</v>
      </c>
      <c r="B14" s="41">
        <v>3</v>
      </c>
      <c r="C14" s="40" t="s">
        <v>41</v>
      </c>
      <c r="D14" s="40" t="s">
        <v>19</v>
      </c>
      <c r="E14" s="7" t="s">
        <v>15</v>
      </c>
      <c r="F14" s="39" t="s">
        <v>355</v>
      </c>
      <c r="G14" s="11">
        <f t="shared" si="0"/>
        <v>0.20454545454545456</v>
      </c>
      <c r="H14" s="7">
        <f t="shared" si="1"/>
        <v>44</v>
      </c>
      <c r="I14" s="7">
        <f t="shared" si="1"/>
        <v>4</v>
      </c>
      <c r="J14" s="7">
        <f t="shared" si="1"/>
        <v>9</v>
      </c>
      <c r="K14" s="7">
        <f t="shared" si="1"/>
        <v>2</v>
      </c>
      <c r="L14" s="7">
        <f t="shared" si="1"/>
        <v>6</v>
      </c>
      <c r="M14" s="7">
        <f t="shared" si="7"/>
        <v>8</v>
      </c>
      <c r="N14" s="7">
        <f t="shared" si="2"/>
        <v>0</v>
      </c>
      <c r="O14" s="4">
        <f t="shared" si="3"/>
        <v>0.2554112554112554</v>
      </c>
      <c r="P14" s="1">
        <v>231</v>
      </c>
      <c r="Q14" s="1">
        <v>31</v>
      </c>
      <c r="R14" s="1">
        <v>59</v>
      </c>
      <c r="S14" s="1">
        <v>10</v>
      </c>
      <c r="T14" s="1">
        <v>34</v>
      </c>
      <c r="U14" s="1">
        <f t="shared" si="4"/>
        <v>55</v>
      </c>
      <c r="V14" s="1">
        <v>1</v>
      </c>
      <c r="W14" s="4">
        <f t="shared" si="5"/>
        <v>0.26737967914438504</v>
      </c>
      <c r="X14" s="1">
        <v>187</v>
      </c>
      <c r="Y14" s="1">
        <v>27</v>
      </c>
      <c r="Z14" s="1">
        <v>50</v>
      </c>
      <c r="AA14" s="1">
        <v>8</v>
      </c>
      <c r="AB14" s="1">
        <v>28</v>
      </c>
      <c r="AC14" s="1">
        <f t="shared" si="6"/>
        <v>47</v>
      </c>
      <c r="AD14" s="1">
        <v>1</v>
      </c>
    </row>
    <row r="15" spans="1:30" ht="15">
      <c r="A15" s="40"/>
      <c r="B15" s="41">
        <v>3</v>
      </c>
      <c r="C15" s="40" t="s">
        <v>51</v>
      </c>
      <c r="D15" s="40" t="s">
        <v>19</v>
      </c>
      <c r="E15" s="57"/>
      <c r="F15" s="39" t="s">
        <v>357</v>
      </c>
      <c r="G15" s="11">
        <f t="shared" si="0"/>
        <v>0.1875</v>
      </c>
      <c r="H15" s="7">
        <f t="shared" si="1"/>
        <v>16</v>
      </c>
      <c r="I15" s="7">
        <f t="shared" si="1"/>
        <v>2</v>
      </c>
      <c r="J15" s="7">
        <f t="shared" si="1"/>
        <v>3</v>
      </c>
      <c r="K15" s="7">
        <f t="shared" si="1"/>
        <v>0</v>
      </c>
      <c r="L15" s="7">
        <f t="shared" si="1"/>
        <v>0</v>
      </c>
      <c r="M15" s="7">
        <f>I15+L15-K15</f>
        <v>2</v>
      </c>
      <c r="N15" s="7">
        <f t="shared" si="2"/>
        <v>0</v>
      </c>
      <c r="O15" s="4">
        <f t="shared" si="3"/>
        <v>0.21739130434782608</v>
      </c>
      <c r="P15" s="1">
        <v>138</v>
      </c>
      <c r="Q15" s="1">
        <v>15</v>
      </c>
      <c r="R15" s="1">
        <v>30</v>
      </c>
      <c r="S15" s="1">
        <v>0</v>
      </c>
      <c r="T15" s="1">
        <v>6</v>
      </c>
      <c r="U15" s="1">
        <f t="shared" si="4"/>
        <v>21</v>
      </c>
      <c r="V15" s="1">
        <v>4</v>
      </c>
      <c r="W15" s="4">
        <f t="shared" si="5"/>
        <v>0.22131147540983606</v>
      </c>
      <c r="X15" s="1">
        <v>122</v>
      </c>
      <c r="Y15" s="1">
        <v>13</v>
      </c>
      <c r="Z15" s="1">
        <v>27</v>
      </c>
      <c r="AA15" s="1">
        <v>0</v>
      </c>
      <c r="AB15" s="1">
        <v>6</v>
      </c>
      <c r="AC15" s="1">
        <f t="shared" si="6"/>
        <v>19</v>
      </c>
      <c r="AD15" s="1">
        <v>4</v>
      </c>
    </row>
    <row r="16" spans="1:30" ht="15">
      <c r="A16" s="40">
        <v>10</v>
      </c>
      <c r="B16" s="41">
        <v>3</v>
      </c>
      <c r="C16" s="40" t="s">
        <v>52</v>
      </c>
      <c r="D16" s="40" t="s">
        <v>19</v>
      </c>
      <c r="E16" s="40"/>
      <c r="F16" s="39" t="s">
        <v>267</v>
      </c>
      <c r="G16" s="11">
        <f t="shared" si="0"/>
        <v>0.27102803738317754</v>
      </c>
      <c r="H16" s="7">
        <f t="shared" si="1"/>
        <v>214</v>
      </c>
      <c r="I16" s="7">
        <f t="shared" si="1"/>
        <v>28</v>
      </c>
      <c r="J16" s="7">
        <f t="shared" si="1"/>
        <v>58</v>
      </c>
      <c r="K16" s="7">
        <f t="shared" si="1"/>
        <v>1</v>
      </c>
      <c r="L16" s="7">
        <f t="shared" si="1"/>
        <v>25</v>
      </c>
      <c r="M16" s="7">
        <f t="shared" si="7"/>
        <v>52</v>
      </c>
      <c r="N16" s="7">
        <f t="shared" si="2"/>
        <v>3</v>
      </c>
      <c r="O16" s="4">
        <f t="shared" si="3"/>
        <v>0.27102803738317754</v>
      </c>
      <c r="P16" s="1">
        <v>214</v>
      </c>
      <c r="Q16" s="1">
        <v>28</v>
      </c>
      <c r="R16" s="1">
        <v>58</v>
      </c>
      <c r="S16" s="1">
        <v>1</v>
      </c>
      <c r="T16" s="1">
        <v>25</v>
      </c>
      <c r="U16" s="1">
        <f t="shared" si="4"/>
        <v>52</v>
      </c>
      <c r="V16" s="1">
        <v>3</v>
      </c>
      <c r="W16" s="4" t="e">
        <f t="shared" si="5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6"/>
        <v>0</v>
      </c>
      <c r="AD16" s="1">
        <v>0</v>
      </c>
    </row>
    <row r="17" spans="1:30" ht="15">
      <c r="A17" s="40">
        <v>3</v>
      </c>
      <c r="B17" s="41">
        <v>2</v>
      </c>
      <c r="C17" s="40" t="s">
        <v>58</v>
      </c>
      <c r="D17" s="40" t="s">
        <v>20</v>
      </c>
      <c r="E17" s="40"/>
      <c r="F17" s="39" t="s">
        <v>268</v>
      </c>
      <c r="G17" s="11">
        <f aca="true" t="shared" si="8" ref="G17:G26">J17/H17</f>
        <v>0.25547445255474455</v>
      </c>
      <c r="H17" s="7">
        <f aca="true" t="shared" si="9" ref="H17:L26">P17-X17</f>
        <v>274</v>
      </c>
      <c r="I17" s="7">
        <f t="shared" si="9"/>
        <v>40</v>
      </c>
      <c r="J17" s="7">
        <f t="shared" si="9"/>
        <v>70</v>
      </c>
      <c r="K17" s="7">
        <f t="shared" si="9"/>
        <v>11</v>
      </c>
      <c r="L17" s="7">
        <f t="shared" si="9"/>
        <v>35</v>
      </c>
      <c r="M17" s="7">
        <f aca="true" t="shared" si="10" ref="M17:M26">I17+L17-K17</f>
        <v>64</v>
      </c>
      <c r="N17" s="7">
        <f aca="true" t="shared" si="11" ref="N17:N26">V17-AD17</f>
        <v>1</v>
      </c>
      <c r="O17" s="4">
        <f aca="true" t="shared" si="12" ref="O17:O26">R17/P17</f>
        <v>0.25547445255474455</v>
      </c>
      <c r="P17" s="1">
        <v>274</v>
      </c>
      <c r="Q17" s="1">
        <v>40</v>
      </c>
      <c r="R17" s="1">
        <v>70</v>
      </c>
      <c r="S17" s="1">
        <v>11</v>
      </c>
      <c r="T17" s="1">
        <v>35</v>
      </c>
      <c r="U17" s="1">
        <f aca="true" t="shared" si="13" ref="U17:U26">Q17+T17-S17</f>
        <v>64</v>
      </c>
      <c r="V17" s="1">
        <v>1</v>
      </c>
      <c r="W17" s="4" t="e">
        <f aca="true" t="shared" si="14" ref="W17:W26">Z17/X17</f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aca="true" t="shared" si="15" ref="AC17:AC26">Y17+AB17-AA17</f>
        <v>0</v>
      </c>
      <c r="AD17" s="1">
        <v>0</v>
      </c>
    </row>
    <row r="18" spans="1:30" s="48" customFormat="1" ht="15">
      <c r="A18" s="42">
        <v>1</v>
      </c>
      <c r="B18" s="43">
        <v>2</v>
      </c>
      <c r="C18" s="42" t="s">
        <v>39</v>
      </c>
      <c r="D18" s="42" t="s">
        <v>19</v>
      </c>
      <c r="E18" s="42" t="s">
        <v>18</v>
      </c>
      <c r="F18" s="44" t="s">
        <v>336</v>
      </c>
      <c r="G18" s="50">
        <f t="shared" si="8"/>
        <v>0.33986928104575165</v>
      </c>
      <c r="H18" s="42">
        <f t="shared" si="9"/>
        <v>153</v>
      </c>
      <c r="I18" s="42">
        <f t="shared" si="9"/>
        <v>31</v>
      </c>
      <c r="J18" s="42">
        <f t="shared" si="9"/>
        <v>52</v>
      </c>
      <c r="K18" s="42">
        <f t="shared" si="9"/>
        <v>7</v>
      </c>
      <c r="L18" s="42">
        <f t="shared" si="9"/>
        <v>23</v>
      </c>
      <c r="M18" s="42">
        <f t="shared" si="10"/>
        <v>47</v>
      </c>
      <c r="N18" s="42">
        <f t="shared" si="11"/>
        <v>3</v>
      </c>
      <c r="O18" s="51">
        <f t="shared" si="12"/>
        <v>0.34256055363321797</v>
      </c>
      <c r="P18" s="48">
        <v>289</v>
      </c>
      <c r="Q18" s="48">
        <v>58</v>
      </c>
      <c r="R18" s="48">
        <v>99</v>
      </c>
      <c r="S18" s="48">
        <v>13</v>
      </c>
      <c r="T18" s="48">
        <v>45</v>
      </c>
      <c r="U18" s="48">
        <f t="shared" si="13"/>
        <v>90</v>
      </c>
      <c r="V18" s="48">
        <v>5</v>
      </c>
      <c r="W18" s="51">
        <f t="shared" si="14"/>
        <v>0.34558823529411764</v>
      </c>
      <c r="X18" s="48">
        <v>136</v>
      </c>
      <c r="Y18" s="48">
        <v>27</v>
      </c>
      <c r="Z18" s="48">
        <v>47</v>
      </c>
      <c r="AA18" s="48">
        <v>6</v>
      </c>
      <c r="AB18" s="48">
        <v>22</v>
      </c>
      <c r="AC18" s="48">
        <f t="shared" si="15"/>
        <v>43</v>
      </c>
      <c r="AD18" s="48">
        <v>2</v>
      </c>
    </row>
    <row r="19" spans="1:30" s="48" customFormat="1" ht="15">
      <c r="A19" s="42">
        <v>9</v>
      </c>
      <c r="B19" s="43">
        <v>3</v>
      </c>
      <c r="C19" s="42" t="s">
        <v>58</v>
      </c>
      <c r="D19" s="42" t="s">
        <v>18</v>
      </c>
      <c r="E19" s="42"/>
      <c r="F19" s="44" t="s">
        <v>261</v>
      </c>
      <c r="G19" s="50">
        <f>J19/H19</f>
        <v>0.2656826568265683</v>
      </c>
      <c r="H19" s="42">
        <f t="shared" si="9"/>
        <v>271</v>
      </c>
      <c r="I19" s="42">
        <f t="shared" si="9"/>
        <v>40</v>
      </c>
      <c r="J19" s="42">
        <f t="shared" si="9"/>
        <v>72</v>
      </c>
      <c r="K19" s="42">
        <f t="shared" si="9"/>
        <v>6</v>
      </c>
      <c r="L19" s="42">
        <f t="shared" si="9"/>
        <v>35</v>
      </c>
      <c r="M19" s="42">
        <f>I19+L19-K19</f>
        <v>69</v>
      </c>
      <c r="N19" s="42">
        <f t="shared" si="11"/>
        <v>1</v>
      </c>
      <c r="O19" s="51">
        <f t="shared" si="12"/>
        <v>0.2656826568265683</v>
      </c>
      <c r="P19" s="48">
        <v>271</v>
      </c>
      <c r="Q19" s="48">
        <v>40</v>
      </c>
      <c r="R19" s="48">
        <v>72</v>
      </c>
      <c r="S19" s="48">
        <v>6</v>
      </c>
      <c r="T19" s="48">
        <v>35</v>
      </c>
      <c r="U19" s="48">
        <f t="shared" si="13"/>
        <v>69</v>
      </c>
      <c r="V19" s="48">
        <v>1</v>
      </c>
      <c r="W19" s="51" t="e">
        <f t="shared" si="14"/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 t="shared" si="15"/>
        <v>0</v>
      </c>
      <c r="AD19" s="48">
        <v>0</v>
      </c>
    </row>
    <row r="20" spans="1:30" s="48" customFormat="1" ht="15">
      <c r="A20" s="42">
        <v>25</v>
      </c>
      <c r="B20" s="43">
        <v>3</v>
      </c>
      <c r="C20" s="42" t="s">
        <v>43</v>
      </c>
      <c r="D20" s="42" t="s">
        <v>19</v>
      </c>
      <c r="E20" s="42"/>
      <c r="F20" s="44" t="s">
        <v>265</v>
      </c>
      <c r="G20" s="50">
        <f>J20/H20</f>
        <v>0.26586102719033233</v>
      </c>
      <c r="H20" s="42">
        <f aca="true" t="shared" si="16" ref="H20:L21">P20-X20</f>
        <v>331</v>
      </c>
      <c r="I20" s="42">
        <f t="shared" si="16"/>
        <v>53</v>
      </c>
      <c r="J20" s="42">
        <f t="shared" si="16"/>
        <v>88</v>
      </c>
      <c r="K20" s="42">
        <f t="shared" si="16"/>
        <v>14</v>
      </c>
      <c r="L20" s="42">
        <f t="shared" si="16"/>
        <v>57</v>
      </c>
      <c r="M20" s="42">
        <f>I20+L20-K20</f>
        <v>96</v>
      </c>
      <c r="N20" s="42">
        <f>V20-AD20</f>
        <v>9</v>
      </c>
      <c r="O20" s="51">
        <f>R20/P20</f>
        <v>0.26586102719033233</v>
      </c>
      <c r="P20" s="48">
        <v>331</v>
      </c>
      <c r="Q20" s="48">
        <v>53</v>
      </c>
      <c r="R20" s="48">
        <v>88</v>
      </c>
      <c r="S20" s="48">
        <v>14</v>
      </c>
      <c r="T20" s="48">
        <v>57</v>
      </c>
      <c r="U20" s="48">
        <f>Q20+T20-S20</f>
        <v>96</v>
      </c>
      <c r="V20" s="48">
        <v>9</v>
      </c>
      <c r="W20" s="51" t="e">
        <f>Z20/X20</f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>Y20+AB20-AA20</f>
        <v>0</v>
      </c>
      <c r="AD20" s="48">
        <v>0</v>
      </c>
    </row>
    <row r="21" spans="1:30" s="48" customFormat="1" ht="15">
      <c r="A21" s="42">
        <v>14</v>
      </c>
      <c r="B21" s="43">
        <v>3</v>
      </c>
      <c r="C21" s="42" t="s">
        <v>41</v>
      </c>
      <c r="D21" s="42" t="s">
        <v>19</v>
      </c>
      <c r="E21" s="42"/>
      <c r="F21" s="44" t="s">
        <v>266</v>
      </c>
      <c r="G21" s="50">
        <f>J21/H21</f>
        <v>0.2476780185758514</v>
      </c>
      <c r="H21" s="42">
        <f t="shared" si="16"/>
        <v>323</v>
      </c>
      <c r="I21" s="42">
        <f t="shared" si="16"/>
        <v>49</v>
      </c>
      <c r="J21" s="42">
        <f t="shared" si="16"/>
        <v>80</v>
      </c>
      <c r="K21" s="42">
        <f t="shared" si="16"/>
        <v>15</v>
      </c>
      <c r="L21" s="42">
        <f t="shared" si="16"/>
        <v>47</v>
      </c>
      <c r="M21" s="42">
        <f>I21+L21-K21</f>
        <v>81</v>
      </c>
      <c r="N21" s="42">
        <f>V21-AD21</f>
        <v>8</v>
      </c>
      <c r="O21" s="51">
        <f>R21/P21</f>
        <v>0.2476780185758514</v>
      </c>
      <c r="P21" s="48">
        <v>323</v>
      </c>
      <c r="Q21" s="48">
        <v>49</v>
      </c>
      <c r="R21" s="48">
        <v>80</v>
      </c>
      <c r="S21" s="48">
        <v>15</v>
      </c>
      <c r="T21" s="48">
        <v>47</v>
      </c>
      <c r="U21" s="48">
        <f>Q21+T21-S21</f>
        <v>81</v>
      </c>
      <c r="V21" s="48">
        <v>8</v>
      </c>
      <c r="W21" s="51" t="e">
        <f>Z21/X21</f>
        <v>#DIV/0!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f>Y21+AB21-AA21</f>
        <v>0</v>
      </c>
      <c r="AD21" s="48">
        <v>0</v>
      </c>
    </row>
    <row r="22" spans="1:30" s="48" customFormat="1" ht="15">
      <c r="A22" s="42" t="s">
        <v>361</v>
      </c>
      <c r="B22" s="43">
        <v>3</v>
      </c>
      <c r="C22" s="42" t="s">
        <v>52</v>
      </c>
      <c r="D22" s="42" t="s">
        <v>19</v>
      </c>
      <c r="F22" s="44" t="s">
        <v>281</v>
      </c>
      <c r="G22" s="50">
        <f t="shared" si="8"/>
        <v>0.15384615384615385</v>
      </c>
      <c r="H22" s="42">
        <f t="shared" si="9"/>
        <v>13</v>
      </c>
      <c r="I22" s="42">
        <f t="shared" si="9"/>
        <v>1</v>
      </c>
      <c r="J22" s="42">
        <f t="shared" si="9"/>
        <v>2</v>
      </c>
      <c r="K22" s="42">
        <f t="shared" si="9"/>
        <v>0</v>
      </c>
      <c r="L22" s="42">
        <f t="shared" si="9"/>
        <v>1</v>
      </c>
      <c r="M22" s="42">
        <f t="shared" si="10"/>
        <v>2</v>
      </c>
      <c r="N22" s="42">
        <f t="shared" si="11"/>
        <v>0</v>
      </c>
      <c r="O22" s="51">
        <f t="shared" si="12"/>
        <v>0.14634146341463414</v>
      </c>
      <c r="P22" s="48">
        <v>41</v>
      </c>
      <c r="Q22" s="48">
        <v>4</v>
      </c>
      <c r="R22" s="48">
        <v>6</v>
      </c>
      <c r="S22" s="48">
        <v>1</v>
      </c>
      <c r="T22" s="48">
        <v>4</v>
      </c>
      <c r="U22" s="48">
        <f t="shared" si="13"/>
        <v>7</v>
      </c>
      <c r="V22" s="48">
        <v>0</v>
      </c>
      <c r="W22" s="51">
        <f t="shared" si="14"/>
        <v>0.14285714285714285</v>
      </c>
      <c r="X22" s="48">
        <v>28</v>
      </c>
      <c r="Y22" s="48">
        <v>3</v>
      </c>
      <c r="Z22" s="48">
        <v>4</v>
      </c>
      <c r="AA22" s="48">
        <v>1</v>
      </c>
      <c r="AB22" s="48">
        <v>3</v>
      </c>
      <c r="AC22" s="48">
        <f t="shared" si="15"/>
        <v>5</v>
      </c>
      <c r="AD22" s="48">
        <v>0</v>
      </c>
    </row>
    <row r="23" spans="1:30" s="48" customFormat="1" ht="15">
      <c r="A23" s="42">
        <v>8</v>
      </c>
      <c r="B23" s="43">
        <v>3</v>
      </c>
      <c r="C23" s="42" t="s">
        <v>40</v>
      </c>
      <c r="D23" s="42" t="s">
        <v>16</v>
      </c>
      <c r="E23" s="42"/>
      <c r="F23" s="44" t="s">
        <v>260</v>
      </c>
      <c r="G23" s="50">
        <f t="shared" si="8"/>
        <v>0.25252525252525254</v>
      </c>
      <c r="H23" s="42">
        <f t="shared" si="9"/>
        <v>99</v>
      </c>
      <c r="I23" s="42">
        <f t="shared" si="9"/>
        <v>12</v>
      </c>
      <c r="J23" s="42">
        <f t="shared" si="9"/>
        <v>25</v>
      </c>
      <c r="K23" s="42">
        <f t="shared" si="9"/>
        <v>0</v>
      </c>
      <c r="L23" s="42">
        <f t="shared" si="9"/>
        <v>6</v>
      </c>
      <c r="M23" s="42">
        <f t="shared" si="10"/>
        <v>18</v>
      </c>
      <c r="N23" s="42">
        <f t="shared" si="11"/>
        <v>5</v>
      </c>
      <c r="O23" s="51">
        <f t="shared" si="12"/>
        <v>0.25252525252525254</v>
      </c>
      <c r="P23" s="48">
        <v>99</v>
      </c>
      <c r="Q23" s="48">
        <v>12</v>
      </c>
      <c r="R23" s="48">
        <v>25</v>
      </c>
      <c r="S23" s="48">
        <v>0</v>
      </c>
      <c r="T23" s="48">
        <v>6</v>
      </c>
      <c r="U23" s="48">
        <f t="shared" si="13"/>
        <v>18</v>
      </c>
      <c r="V23" s="48">
        <v>5</v>
      </c>
      <c r="W23" s="51" t="e">
        <f t="shared" si="14"/>
        <v>#DIV/0!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f t="shared" si="15"/>
        <v>0</v>
      </c>
      <c r="AD23" s="48">
        <v>0</v>
      </c>
    </row>
    <row r="24" spans="1:30" s="48" customFormat="1" ht="15">
      <c r="A24" s="42">
        <v>19</v>
      </c>
      <c r="B24" s="43">
        <v>2</v>
      </c>
      <c r="C24" s="42" t="s">
        <v>64</v>
      </c>
      <c r="D24" s="42" t="s">
        <v>19</v>
      </c>
      <c r="E24" s="42"/>
      <c r="F24" s="44" t="s">
        <v>263</v>
      </c>
      <c r="G24" s="50">
        <f t="shared" si="8"/>
        <v>0.24456521739130435</v>
      </c>
      <c r="H24" s="42">
        <f aca="true" t="shared" si="17" ref="H24:L25">P24-X24</f>
        <v>184</v>
      </c>
      <c r="I24" s="42">
        <f t="shared" si="17"/>
        <v>21</v>
      </c>
      <c r="J24" s="42">
        <f t="shared" si="17"/>
        <v>45</v>
      </c>
      <c r="K24" s="42">
        <f t="shared" si="17"/>
        <v>7</v>
      </c>
      <c r="L24" s="42">
        <f t="shared" si="17"/>
        <v>32</v>
      </c>
      <c r="M24" s="42">
        <f t="shared" si="10"/>
        <v>46</v>
      </c>
      <c r="N24" s="42">
        <f t="shared" si="11"/>
        <v>0</v>
      </c>
      <c r="O24" s="51">
        <f t="shared" si="12"/>
        <v>0.24456521739130435</v>
      </c>
      <c r="P24" s="48">
        <v>184</v>
      </c>
      <c r="Q24" s="48">
        <v>21</v>
      </c>
      <c r="R24" s="48">
        <v>45</v>
      </c>
      <c r="S24" s="48">
        <v>7</v>
      </c>
      <c r="T24" s="48">
        <v>32</v>
      </c>
      <c r="U24" s="48">
        <f t="shared" si="13"/>
        <v>46</v>
      </c>
      <c r="V24" s="48">
        <v>0</v>
      </c>
      <c r="W24" s="51" t="e">
        <f t="shared" si="14"/>
        <v>#DIV/0!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f t="shared" si="15"/>
        <v>0</v>
      </c>
      <c r="AD24" s="48">
        <v>0</v>
      </c>
    </row>
    <row r="25" spans="1:30" s="48" customFormat="1" ht="15">
      <c r="A25" s="42">
        <v>13</v>
      </c>
      <c r="B25" s="43">
        <v>2</v>
      </c>
      <c r="C25" s="42" t="s">
        <v>44</v>
      </c>
      <c r="D25" s="42" t="s">
        <v>15</v>
      </c>
      <c r="E25" s="42"/>
      <c r="F25" s="44" t="s">
        <v>257</v>
      </c>
      <c r="G25" s="50">
        <f t="shared" si="8"/>
        <v>0.3053435114503817</v>
      </c>
      <c r="H25" s="42">
        <f t="shared" si="17"/>
        <v>131</v>
      </c>
      <c r="I25" s="42">
        <f t="shared" si="17"/>
        <v>18</v>
      </c>
      <c r="J25" s="42">
        <f t="shared" si="17"/>
        <v>40</v>
      </c>
      <c r="K25" s="42">
        <f t="shared" si="17"/>
        <v>4</v>
      </c>
      <c r="L25" s="42">
        <f t="shared" si="17"/>
        <v>21</v>
      </c>
      <c r="M25" s="42">
        <f t="shared" si="10"/>
        <v>35</v>
      </c>
      <c r="N25" s="42">
        <f t="shared" si="11"/>
        <v>3</v>
      </c>
      <c r="O25" s="51">
        <f t="shared" si="12"/>
        <v>0.3053435114503817</v>
      </c>
      <c r="P25" s="48">
        <v>131</v>
      </c>
      <c r="Q25" s="48">
        <v>18</v>
      </c>
      <c r="R25" s="48">
        <v>40</v>
      </c>
      <c r="S25" s="48">
        <v>4</v>
      </c>
      <c r="T25" s="48">
        <v>21</v>
      </c>
      <c r="U25" s="48">
        <f t="shared" si="13"/>
        <v>35</v>
      </c>
      <c r="V25" s="48">
        <v>3</v>
      </c>
      <c r="W25" s="51" t="e">
        <f t="shared" si="14"/>
        <v>#DIV/0!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f t="shared" si="15"/>
        <v>0</v>
      </c>
      <c r="AD25" s="48">
        <v>0</v>
      </c>
    </row>
    <row r="26" spans="1:30" s="48" customFormat="1" ht="15.75" thickBot="1">
      <c r="A26" s="42">
        <v>10</v>
      </c>
      <c r="B26" s="43">
        <v>2</v>
      </c>
      <c r="C26" s="42" t="s">
        <v>64</v>
      </c>
      <c r="D26" s="42" t="s">
        <v>19</v>
      </c>
      <c r="E26" s="42"/>
      <c r="F26" s="44" t="s">
        <v>264</v>
      </c>
      <c r="G26" s="50">
        <f t="shared" si="8"/>
        <v>0.2328767123287671</v>
      </c>
      <c r="H26" s="42">
        <f t="shared" si="9"/>
        <v>73</v>
      </c>
      <c r="I26" s="42">
        <f t="shared" si="9"/>
        <v>10</v>
      </c>
      <c r="J26" s="42">
        <f t="shared" si="9"/>
        <v>17</v>
      </c>
      <c r="K26" s="42">
        <f t="shared" si="9"/>
        <v>2</v>
      </c>
      <c r="L26" s="42">
        <f t="shared" si="9"/>
        <v>5</v>
      </c>
      <c r="M26" s="42">
        <f t="shared" si="10"/>
        <v>13</v>
      </c>
      <c r="N26" s="42">
        <f t="shared" si="11"/>
        <v>1</v>
      </c>
      <c r="O26" s="51">
        <f t="shared" si="12"/>
        <v>0.2328767123287671</v>
      </c>
      <c r="P26" s="48">
        <v>73</v>
      </c>
      <c r="Q26" s="48">
        <v>10</v>
      </c>
      <c r="R26" s="48">
        <v>17</v>
      </c>
      <c r="S26" s="48">
        <v>2</v>
      </c>
      <c r="T26" s="48">
        <v>5</v>
      </c>
      <c r="U26" s="48">
        <f t="shared" si="13"/>
        <v>13</v>
      </c>
      <c r="V26" s="48">
        <v>1</v>
      </c>
      <c r="W26" s="51" t="e">
        <f t="shared" si="14"/>
        <v>#DIV/0!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f t="shared" si="15"/>
        <v>0</v>
      </c>
      <c r="AD26" s="48">
        <v>0</v>
      </c>
    </row>
    <row r="27" spans="1:14" ht="15.75" thickBot="1">
      <c r="A27" s="7">
        <f>SUM(A4:A26)</f>
        <v>191</v>
      </c>
      <c r="B27" s="7"/>
      <c r="C27" s="7"/>
      <c r="D27" s="7"/>
      <c r="E27" s="7"/>
      <c r="F27" s="10"/>
      <c r="G27" s="14">
        <f>J27/H27</f>
        <v>0.2658900987591795</v>
      </c>
      <c r="H27" s="15">
        <f aca="true" t="shared" si="18" ref="H27:N27">SUM(H4:H26)</f>
        <v>3949</v>
      </c>
      <c r="I27" s="15">
        <f t="shared" si="18"/>
        <v>519</v>
      </c>
      <c r="J27" s="15">
        <f t="shared" si="18"/>
        <v>1050</v>
      </c>
      <c r="K27" s="15">
        <f t="shared" si="18"/>
        <v>115</v>
      </c>
      <c r="L27" s="15">
        <f t="shared" si="18"/>
        <v>497</v>
      </c>
      <c r="M27" s="15">
        <f t="shared" si="18"/>
        <v>901</v>
      </c>
      <c r="N27" s="16">
        <f t="shared" si="18"/>
        <v>69</v>
      </c>
    </row>
    <row r="28" spans="1:14" ht="15">
      <c r="A28" s="7"/>
      <c r="B28" s="7"/>
      <c r="C28" s="7"/>
      <c r="D28" s="7"/>
      <c r="E28" s="7"/>
      <c r="F28" s="10"/>
      <c r="G28" s="7"/>
      <c r="H28" s="7"/>
      <c r="I28" s="7"/>
      <c r="J28" s="7"/>
      <c r="K28" s="7"/>
      <c r="L28" s="7"/>
      <c r="M28" s="7"/>
      <c r="N28" s="7"/>
    </row>
    <row r="29" spans="1:30" s="3" customFormat="1" ht="14.25">
      <c r="A29" s="8" t="s">
        <v>0</v>
      </c>
      <c r="B29" s="8" t="s">
        <v>30</v>
      </c>
      <c r="C29" s="8" t="s">
        <v>38</v>
      </c>
      <c r="D29" s="8"/>
      <c r="E29" s="8"/>
      <c r="F29" s="9" t="s">
        <v>3</v>
      </c>
      <c r="G29" s="8" t="s">
        <v>21</v>
      </c>
      <c r="H29" s="8" t="s">
        <v>22</v>
      </c>
      <c r="I29" s="8" t="s">
        <v>23</v>
      </c>
      <c r="J29" s="8" t="s">
        <v>24</v>
      </c>
      <c r="K29" s="8" t="s">
        <v>25</v>
      </c>
      <c r="L29" s="8" t="s">
        <v>7</v>
      </c>
      <c r="M29" s="8" t="s">
        <v>26</v>
      </c>
      <c r="N29" s="8" t="s">
        <v>27</v>
      </c>
      <c r="O29" s="3" t="s">
        <v>21</v>
      </c>
      <c r="P29" s="3" t="s">
        <v>22</v>
      </c>
      <c r="Q29" s="3" t="s">
        <v>23</v>
      </c>
      <c r="R29" s="3" t="s">
        <v>24</v>
      </c>
      <c r="S29" s="3" t="s">
        <v>25</v>
      </c>
      <c r="T29" s="3" t="s">
        <v>7</v>
      </c>
      <c r="U29" s="3" t="s">
        <v>26</v>
      </c>
      <c r="V29" s="3" t="s">
        <v>27</v>
      </c>
      <c r="W29" s="3" t="s">
        <v>21</v>
      </c>
      <c r="X29" s="3" t="s">
        <v>22</v>
      </c>
      <c r="Y29" s="3" t="s">
        <v>23</v>
      </c>
      <c r="Z29" s="3" t="s">
        <v>24</v>
      </c>
      <c r="AA29" s="3" t="s">
        <v>25</v>
      </c>
      <c r="AB29" s="3" t="s">
        <v>7</v>
      </c>
      <c r="AC29" s="3" t="s">
        <v>26</v>
      </c>
      <c r="AD29" s="3" t="s">
        <v>27</v>
      </c>
    </row>
    <row r="30" spans="1:30" ht="15">
      <c r="A30" s="40">
        <v>2</v>
      </c>
      <c r="B30" s="41">
        <v>2</v>
      </c>
      <c r="C30" s="40" t="s">
        <v>39</v>
      </c>
      <c r="D30" s="40">
        <v>1</v>
      </c>
      <c r="E30" s="40"/>
      <c r="F30" s="39" t="s">
        <v>269</v>
      </c>
      <c r="G30" s="12">
        <f aca="true" t="shared" si="19" ref="G30:G47">M30/K30*9</f>
        <v>3.983606557377049</v>
      </c>
      <c r="H30" s="12">
        <f aca="true" t="shared" si="20" ref="H30:H47">(L30+N30)/K30</f>
        <v>1.5</v>
      </c>
      <c r="I30" s="7">
        <f aca="true" t="shared" si="21" ref="I30:N37">Q30-Y30</f>
        <v>8</v>
      </c>
      <c r="J30" s="7">
        <f t="shared" si="21"/>
        <v>0</v>
      </c>
      <c r="K30" s="13">
        <f t="shared" si="21"/>
        <v>122</v>
      </c>
      <c r="L30" s="7">
        <f t="shared" si="21"/>
        <v>136</v>
      </c>
      <c r="M30" s="7">
        <f t="shared" si="21"/>
        <v>54</v>
      </c>
      <c r="N30" s="7">
        <f t="shared" si="21"/>
        <v>47</v>
      </c>
      <c r="O30" s="5">
        <f aca="true" t="shared" si="22" ref="O30:O37">U30/S30*9</f>
        <v>3.983606557377049</v>
      </c>
      <c r="P30" s="5">
        <f aca="true" t="shared" si="23" ref="P30:P37">(T30+V30)/S30</f>
        <v>1.5</v>
      </c>
      <c r="Q30" s="1">
        <v>8</v>
      </c>
      <c r="R30" s="1">
        <v>0</v>
      </c>
      <c r="S30" s="34">
        <v>122</v>
      </c>
      <c r="T30" s="1">
        <v>136</v>
      </c>
      <c r="U30" s="1">
        <v>54</v>
      </c>
      <c r="V30" s="1">
        <v>47</v>
      </c>
      <c r="W30" s="5" t="e">
        <f aca="true" t="shared" si="24" ref="W30:W37">AC30/AA30*9</f>
        <v>#DIV/0!</v>
      </c>
      <c r="X30" s="5" t="e">
        <f aca="true" t="shared" si="25" ref="X30:X37">(AB30+AD30)/AA30</f>
        <v>#DIV/0!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</row>
    <row r="31" spans="1:30" ht="15">
      <c r="A31" s="40">
        <v>19</v>
      </c>
      <c r="B31" s="41">
        <v>2</v>
      </c>
      <c r="C31" s="40" t="s">
        <v>64</v>
      </c>
      <c r="D31" s="40">
        <v>2</v>
      </c>
      <c r="E31" s="40"/>
      <c r="F31" s="39" t="s">
        <v>270</v>
      </c>
      <c r="G31" s="12">
        <f t="shared" si="19"/>
        <v>3.272727272727273</v>
      </c>
      <c r="H31" s="12">
        <f t="shared" si="20"/>
        <v>1.0681818181818181</v>
      </c>
      <c r="I31" s="7">
        <f t="shared" si="21"/>
        <v>1</v>
      </c>
      <c r="J31" s="7">
        <f t="shared" si="21"/>
        <v>24</v>
      </c>
      <c r="K31" s="13">
        <f t="shared" si="21"/>
        <v>44</v>
      </c>
      <c r="L31" s="7">
        <f t="shared" si="21"/>
        <v>36</v>
      </c>
      <c r="M31" s="7">
        <f t="shared" si="21"/>
        <v>16</v>
      </c>
      <c r="N31" s="7">
        <f t="shared" si="21"/>
        <v>11</v>
      </c>
      <c r="O31" s="5">
        <f t="shared" si="22"/>
        <v>3.272727272727273</v>
      </c>
      <c r="P31" s="5">
        <f t="shared" si="23"/>
        <v>1.0681818181818181</v>
      </c>
      <c r="Q31" s="1">
        <v>1</v>
      </c>
      <c r="R31" s="1">
        <v>24</v>
      </c>
      <c r="S31" s="34">
        <v>44</v>
      </c>
      <c r="T31" s="1">
        <v>36</v>
      </c>
      <c r="U31" s="1">
        <v>16</v>
      </c>
      <c r="V31" s="1">
        <v>11</v>
      </c>
      <c r="W31" s="5" t="e">
        <f t="shared" si="24"/>
        <v>#DIV/0!</v>
      </c>
      <c r="X31" s="5" t="e">
        <f t="shared" si="25"/>
        <v>#DIV/0!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</row>
    <row r="32" spans="1:30" ht="15">
      <c r="A32" s="40">
        <v>17</v>
      </c>
      <c r="B32" s="41">
        <v>3</v>
      </c>
      <c r="C32" s="40" t="s">
        <v>43</v>
      </c>
      <c r="D32" s="40">
        <v>3</v>
      </c>
      <c r="E32" s="40"/>
      <c r="F32" s="39" t="s">
        <v>271</v>
      </c>
      <c r="G32" s="12">
        <f t="shared" si="19"/>
        <v>3.5048076923076925</v>
      </c>
      <c r="H32" s="12">
        <f t="shared" si="20"/>
        <v>1.2403846153846154</v>
      </c>
      <c r="I32" s="7">
        <f t="shared" si="21"/>
        <v>14</v>
      </c>
      <c r="J32" s="7">
        <f t="shared" si="21"/>
        <v>0</v>
      </c>
      <c r="K32" s="13">
        <f t="shared" si="21"/>
        <v>138.66666666666666</v>
      </c>
      <c r="L32" s="7">
        <f t="shared" si="21"/>
        <v>127</v>
      </c>
      <c r="M32" s="7">
        <f t="shared" si="21"/>
        <v>54</v>
      </c>
      <c r="N32" s="7">
        <f t="shared" si="21"/>
        <v>45</v>
      </c>
      <c r="O32" s="5">
        <f t="shared" si="22"/>
        <v>3.5048076923076925</v>
      </c>
      <c r="P32" s="5">
        <f t="shared" si="23"/>
        <v>1.2403846153846154</v>
      </c>
      <c r="Q32" s="1">
        <v>14</v>
      </c>
      <c r="R32" s="1">
        <v>0</v>
      </c>
      <c r="S32" s="34">
        <v>138.66666666666666</v>
      </c>
      <c r="T32" s="1">
        <v>127</v>
      </c>
      <c r="U32" s="1">
        <v>54</v>
      </c>
      <c r="V32" s="1">
        <v>45</v>
      </c>
      <c r="W32" s="5" t="e">
        <f t="shared" si="24"/>
        <v>#DIV/0!</v>
      </c>
      <c r="X32" s="5" t="e">
        <f t="shared" si="25"/>
        <v>#DIV/0!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</row>
    <row r="33" spans="1:30" ht="15">
      <c r="A33" s="40" t="s">
        <v>361</v>
      </c>
      <c r="B33" s="41">
        <v>3</v>
      </c>
      <c r="C33" s="40" t="s">
        <v>52</v>
      </c>
      <c r="D33" s="40">
        <v>4</v>
      </c>
      <c r="E33" s="40"/>
      <c r="F33" s="39" t="s">
        <v>317</v>
      </c>
      <c r="G33" s="12">
        <f t="shared" si="19"/>
        <v>54.00000000000019</v>
      </c>
      <c r="H33" s="12">
        <f t="shared" si="20"/>
        <v>6.000000000000021</v>
      </c>
      <c r="I33" s="7">
        <f t="shared" si="21"/>
        <v>0</v>
      </c>
      <c r="J33" s="7">
        <f t="shared" si="21"/>
        <v>0</v>
      </c>
      <c r="K33" s="13">
        <f t="shared" si="21"/>
        <v>0.33333333333333215</v>
      </c>
      <c r="L33" s="7">
        <f t="shared" si="21"/>
        <v>0</v>
      </c>
      <c r="M33" s="7">
        <f t="shared" si="21"/>
        <v>2</v>
      </c>
      <c r="N33" s="7">
        <f t="shared" si="21"/>
        <v>2</v>
      </c>
      <c r="O33" s="5">
        <f t="shared" si="22"/>
        <v>5.126582278481013</v>
      </c>
      <c r="P33" s="5">
        <f t="shared" si="23"/>
        <v>1.2911392405063291</v>
      </c>
      <c r="Q33" s="1">
        <v>2</v>
      </c>
      <c r="R33" s="1">
        <v>0</v>
      </c>
      <c r="S33" s="34">
        <v>26.333333333333332</v>
      </c>
      <c r="T33" s="1">
        <v>25</v>
      </c>
      <c r="U33" s="1">
        <v>15</v>
      </c>
      <c r="V33" s="1">
        <v>9</v>
      </c>
      <c r="W33" s="5">
        <f t="shared" si="24"/>
        <v>4.5</v>
      </c>
      <c r="X33" s="5">
        <f t="shared" si="25"/>
        <v>1.2307692307692308</v>
      </c>
      <c r="Y33" s="1">
        <v>2</v>
      </c>
      <c r="Z33" s="1">
        <v>0</v>
      </c>
      <c r="AA33" s="1">
        <v>26</v>
      </c>
      <c r="AB33" s="1">
        <v>25</v>
      </c>
      <c r="AC33" s="1">
        <v>13</v>
      </c>
      <c r="AD33" s="1">
        <v>7</v>
      </c>
    </row>
    <row r="34" spans="1:30" ht="15">
      <c r="A34" s="40">
        <v>13</v>
      </c>
      <c r="B34" s="41">
        <v>3</v>
      </c>
      <c r="C34" s="40" t="s">
        <v>64</v>
      </c>
      <c r="D34" s="40">
        <v>5</v>
      </c>
      <c r="E34" s="40"/>
      <c r="F34" s="39" t="s">
        <v>347</v>
      </c>
      <c r="G34" s="12">
        <f t="shared" si="19"/>
        <v>5.813397129186603</v>
      </c>
      <c r="H34" s="12">
        <f t="shared" si="20"/>
        <v>1.564593301435407</v>
      </c>
      <c r="I34" s="7">
        <f t="shared" si="21"/>
        <v>4</v>
      </c>
      <c r="J34" s="7">
        <f t="shared" si="21"/>
        <v>0</v>
      </c>
      <c r="K34" s="13">
        <f t="shared" si="21"/>
        <v>69.66666666666666</v>
      </c>
      <c r="L34" s="7">
        <f t="shared" si="21"/>
        <v>86</v>
      </c>
      <c r="M34" s="7">
        <f t="shared" si="21"/>
        <v>45</v>
      </c>
      <c r="N34" s="7">
        <f t="shared" si="21"/>
        <v>23</v>
      </c>
      <c r="O34" s="5">
        <f t="shared" si="22"/>
        <v>5.242021276595745</v>
      </c>
      <c r="P34" s="5">
        <f t="shared" si="23"/>
        <v>1.523936170212766</v>
      </c>
      <c r="Q34" s="1">
        <v>8</v>
      </c>
      <c r="R34" s="1">
        <v>0</v>
      </c>
      <c r="S34" s="34">
        <v>125.33333333333333</v>
      </c>
      <c r="T34" s="1">
        <v>154</v>
      </c>
      <c r="U34" s="1">
        <v>73</v>
      </c>
      <c r="V34" s="1">
        <v>37</v>
      </c>
      <c r="W34" s="5">
        <f t="shared" si="24"/>
        <v>4.526946107784431</v>
      </c>
      <c r="X34" s="5">
        <f t="shared" si="25"/>
        <v>1.473053892215569</v>
      </c>
      <c r="Y34" s="1">
        <v>4</v>
      </c>
      <c r="Z34" s="1">
        <v>0</v>
      </c>
      <c r="AA34" s="34">
        <v>55.666666666666664</v>
      </c>
      <c r="AB34" s="1">
        <v>68</v>
      </c>
      <c r="AC34" s="1">
        <v>28</v>
      </c>
      <c r="AD34" s="1">
        <v>14</v>
      </c>
    </row>
    <row r="35" spans="1:30" ht="15">
      <c r="A35" s="40">
        <v>3</v>
      </c>
      <c r="B35" s="41">
        <v>3</v>
      </c>
      <c r="C35" s="40" t="s">
        <v>44</v>
      </c>
      <c r="D35" s="40">
        <v>6</v>
      </c>
      <c r="E35" s="40"/>
      <c r="F35" s="39" t="s">
        <v>309</v>
      </c>
      <c r="G35" s="12">
        <f t="shared" si="19"/>
        <v>3.1764705882352953</v>
      </c>
      <c r="H35" s="12">
        <f t="shared" si="20"/>
        <v>1.4117647058823535</v>
      </c>
      <c r="I35" s="7">
        <f t="shared" si="21"/>
        <v>1</v>
      </c>
      <c r="J35" s="7">
        <f t="shared" si="21"/>
        <v>0</v>
      </c>
      <c r="K35" s="13">
        <f t="shared" si="21"/>
        <v>5.666666666666664</v>
      </c>
      <c r="L35" s="7">
        <f t="shared" si="21"/>
        <v>6</v>
      </c>
      <c r="M35" s="7">
        <f t="shared" si="21"/>
        <v>2</v>
      </c>
      <c r="N35" s="7">
        <f t="shared" si="21"/>
        <v>2</v>
      </c>
      <c r="O35" s="5">
        <f t="shared" si="22"/>
        <v>0.6708074534161491</v>
      </c>
      <c r="P35" s="5">
        <f t="shared" si="23"/>
        <v>0.8757763975155279</v>
      </c>
      <c r="Q35" s="1">
        <v>1</v>
      </c>
      <c r="R35" s="1">
        <v>2</v>
      </c>
      <c r="S35" s="34">
        <v>53.666666666666664</v>
      </c>
      <c r="T35" s="1">
        <v>33</v>
      </c>
      <c r="U35" s="1">
        <v>4</v>
      </c>
      <c r="V35" s="1">
        <v>14</v>
      </c>
      <c r="W35" s="5">
        <f t="shared" si="24"/>
        <v>0.375</v>
      </c>
      <c r="X35" s="5">
        <f t="shared" si="25"/>
        <v>0.8125</v>
      </c>
      <c r="Y35" s="1">
        <v>0</v>
      </c>
      <c r="Z35" s="1">
        <v>2</v>
      </c>
      <c r="AA35" s="34">
        <v>48</v>
      </c>
      <c r="AB35" s="1">
        <v>27</v>
      </c>
      <c r="AC35" s="1">
        <v>2</v>
      </c>
      <c r="AD35" s="1">
        <v>12</v>
      </c>
    </row>
    <row r="36" spans="1:30" ht="15">
      <c r="A36" s="40">
        <v>19</v>
      </c>
      <c r="B36" s="41">
        <v>3</v>
      </c>
      <c r="C36" s="40" t="s">
        <v>39</v>
      </c>
      <c r="D36" s="40">
        <v>7</v>
      </c>
      <c r="E36" s="40"/>
      <c r="F36" s="39" t="s">
        <v>273</v>
      </c>
      <c r="G36" s="12">
        <f t="shared" si="19"/>
        <v>5.037313432835821</v>
      </c>
      <c r="H36" s="12">
        <f t="shared" si="20"/>
        <v>1.544776119402985</v>
      </c>
      <c r="I36" s="7">
        <f t="shared" si="21"/>
        <v>3</v>
      </c>
      <c r="J36" s="7">
        <f t="shared" si="21"/>
        <v>0</v>
      </c>
      <c r="K36" s="13">
        <f t="shared" si="21"/>
        <v>44.66666666666667</v>
      </c>
      <c r="L36" s="7">
        <f t="shared" si="21"/>
        <v>57</v>
      </c>
      <c r="M36" s="7">
        <f t="shared" si="21"/>
        <v>25</v>
      </c>
      <c r="N36" s="7">
        <f t="shared" si="21"/>
        <v>12</v>
      </c>
      <c r="O36" s="5">
        <f t="shared" si="22"/>
        <v>5.815384615384614</v>
      </c>
      <c r="P36" s="5">
        <f t="shared" si="23"/>
        <v>1.5692307692307692</v>
      </c>
      <c r="Q36" s="1">
        <v>4</v>
      </c>
      <c r="R36" s="1">
        <v>0</v>
      </c>
      <c r="S36" s="34">
        <v>86.66666666666667</v>
      </c>
      <c r="T36" s="1">
        <v>111</v>
      </c>
      <c r="U36" s="1">
        <v>56</v>
      </c>
      <c r="V36" s="1">
        <v>25</v>
      </c>
      <c r="W36" s="5">
        <f t="shared" si="24"/>
        <v>6.642857142857143</v>
      </c>
      <c r="X36" s="5">
        <f t="shared" si="25"/>
        <v>1.5952380952380953</v>
      </c>
      <c r="Y36" s="1">
        <v>1</v>
      </c>
      <c r="Z36" s="1">
        <v>0</v>
      </c>
      <c r="AA36" s="1">
        <v>42</v>
      </c>
      <c r="AB36" s="1">
        <v>54</v>
      </c>
      <c r="AC36" s="1">
        <v>31</v>
      </c>
      <c r="AD36" s="1">
        <v>13</v>
      </c>
    </row>
    <row r="37" spans="1:30" ht="15">
      <c r="A37" s="40" t="s">
        <v>360</v>
      </c>
      <c r="B37" s="41">
        <v>3</v>
      </c>
      <c r="C37" s="40" t="s">
        <v>42</v>
      </c>
      <c r="D37" s="40">
        <v>8</v>
      </c>
      <c r="E37" s="40"/>
      <c r="F37" s="39" t="s">
        <v>275</v>
      </c>
      <c r="G37" s="12">
        <f t="shared" si="19"/>
        <v>9.295081967213116</v>
      </c>
      <c r="H37" s="12">
        <f t="shared" si="20"/>
        <v>1.770491803278689</v>
      </c>
      <c r="I37" s="7">
        <f t="shared" si="21"/>
        <v>1</v>
      </c>
      <c r="J37" s="7">
        <f t="shared" si="21"/>
        <v>0</v>
      </c>
      <c r="K37" s="13">
        <f t="shared" si="21"/>
        <v>20.33333333333333</v>
      </c>
      <c r="L37" s="7">
        <f t="shared" si="21"/>
        <v>31</v>
      </c>
      <c r="M37" s="7">
        <f t="shared" si="21"/>
        <v>21</v>
      </c>
      <c r="N37" s="7">
        <f t="shared" si="21"/>
        <v>5</v>
      </c>
      <c r="O37" s="5">
        <f t="shared" si="22"/>
        <v>7.068062827225131</v>
      </c>
      <c r="P37" s="5">
        <f t="shared" si="23"/>
        <v>1.837696335078534</v>
      </c>
      <c r="Q37" s="1">
        <v>3</v>
      </c>
      <c r="R37" s="1">
        <v>0</v>
      </c>
      <c r="S37" s="34">
        <v>63.666666666666664</v>
      </c>
      <c r="T37" s="1">
        <v>97</v>
      </c>
      <c r="U37" s="1">
        <v>50</v>
      </c>
      <c r="V37" s="1">
        <v>20</v>
      </c>
      <c r="W37" s="5">
        <f t="shared" si="24"/>
        <v>6.023076923076923</v>
      </c>
      <c r="X37" s="5">
        <f t="shared" si="25"/>
        <v>1.869230769230769</v>
      </c>
      <c r="Y37" s="1">
        <v>2</v>
      </c>
      <c r="Z37" s="1">
        <v>0</v>
      </c>
      <c r="AA37" s="34">
        <v>43.333333333333336</v>
      </c>
      <c r="AB37" s="1">
        <v>66</v>
      </c>
      <c r="AC37" s="1">
        <v>29</v>
      </c>
      <c r="AD37" s="1">
        <v>15</v>
      </c>
    </row>
    <row r="38" spans="1:30" ht="15">
      <c r="A38" s="40">
        <v>1</v>
      </c>
      <c r="B38" s="41">
        <v>3</v>
      </c>
      <c r="C38" s="40" t="s">
        <v>39</v>
      </c>
      <c r="D38" s="40">
        <v>9</v>
      </c>
      <c r="E38" s="40"/>
      <c r="F38" s="39" t="s">
        <v>277</v>
      </c>
      <c r="G38" s="12">
        <f aca="true" t="shared" si="26" ref="G38:G46">M38/K38*9</f>
        <v>3.432203389830508</v>
      </c>
      <c r="H38" s="12">
        <f aca="true" t="shared" si="27" ref="H38:H46">(L38+N38)/K38</f>
        <v>1.271186440677966</v>
      </c>
      <c r="I38" s="7">
        <f aca="true" t="shared" si="28" ref="I38:N46">Q38-Y38</f>
        <v>1</v>
      </c>
      <c r="J38" s="7">
        <f t="shared" si="28"/>
        <v>1</v>
      </c>
      <c r="K38" s="13">
        <f t="shared" si="28"/>
        <v>39.333333333333336</v>
      </c>
      <c r="L38" s="7">
        <f t="shared" si="28"/>
        <v>42</v>
      </c>
      <c r="M38" s="7">
        <f t="shared" si="28"/>
        <v>15</v>
      </c>
      <c r="N38" s="7">
        <f t="shared" si="28"/>
        <v>8</v>
      </c>
      <c r="O38" s="5">
        <f aca="true" t="shared" si="29" ref="O38:O46">U38/S38*9</f>
        <v>3.432203389830508</v>
      </c>
      <c r="P38" s="5">
        <f aca="true" t="shared" si="30" ref="P38:P46">(T38+V38)/S38</f>
        <v>1.271186440677966</v>
      </c>
      <c r="Q38" s="1">
        <v>1</v>
      </c>
      <c r="R38" s="1">
        <v>1</v>
      </c>
      <c r="S38" s="34">
        <v>39.333333333333336</v>
      </c>
      <c r="T38" s="1">
        <v>42</v>
      </c>
      <c r="U38" s="1">
        <v>15</v>
      </c>
      <c r="V38" s="1">
        <v>8</v>
      </c>
      <c r="W38" s="5" t="e">
        <f aca="true" t="shared" si="31" ref="W38:W46">AC38/AA38*9</f>
        <v>#DIV/0!</v>
      </c>
      <c r="X38" s="5" t="e">
        <f aca="true" t="shared" si="32" ref="X38:X46">(AB38+AD38)/AA38</f>
        <v>#DIV/0!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</row>
    <row r="39" spans="1:30" s="48" customFormat="1" ht="15">
      <c r="A39" s="42">
        <v>10</v>
      </c>
      <c r="B39" s="43">
        <v>2</v>
      </c>
      <c r="C39" s="42" t="s">
        <v>42</v>
      </c>
      <c r="D39" s="42" t="s">
        <v>45</v>
      </c>
      <c r="E39" s="42"/>
      <c r="F39" s="44" t="s">
        <v>305</v>
      </c>
      <c r="G39" s="45">
        <f>M39/K39*9</f>
        <v>4.664921465968587</v>
      </c>
      <c r="H39" s="45">
        <f>(L39+N39)/K39</f>
        <v>1.4450261780104712</v>
      </c>
      <c r="I39" s="42">
        <f aca="true" t="shared" si="33" ref="I39:N39">Q39-Y39</f>
        <v>6</v>
      </c>
      <c r="J39" s="42">
        <f t="shared" si="33"/>
        <v>0</v>
      </c>
      <c r="K39" s="46">
        <f t="shared" si="33"/>
        <v>63.666666666666664</v>
      </c>
      <c r="L39" s="42">
        <f t="shared" si="33"/>
        <v>74</v>
      </c>
      <c r="M39" s="42">
        <f t="shared" si="33"/>
        <v>33</v>
      </c>
      <c r="N39" s="42">
        <f t="shared" si="33"/>
        <v>18</v>
      </c>
      <c r="O39" s="47">
        <f>U39/S39*9</f>
        <v>4.95</v>
      </c>
      <c r="P39" s="47">
        <f>(T39+V39)/S39</f>
        <v>1.5</v>
      </c>
      <c r="Q39" s="48">
        <v>10</v>
      </c>
      <c r="R39" s="48">
        <v>0</v>
      </c>
      <c r="S39" s="49">
        <v>120</v>
      </c>
      <c r="T39" s="48">
        <v>137</v>
      </c>
      <c r="U39" s="48">
        <v>66</v>
      </c>
      <c r="V39" s="48">
        <v>43</v>
      </c>
      <c r="W39" s="47">
        <f>AC39/AA39*9</f>
        <v>5.272189349112426</v>
      </c>
      <c r="X39" s="47">
        <f>(AB39+AD39)/AA39</f>
        <v>1.5621301775147929</v>
      </c>
      <c r="Y39" s="48">
        <v>4</v>
      </c>
      <c r="Z39" s="48">
        <v>0</v>
      </c>
      <c r="AA39" s="49">
        <v>56.333333333333336</v>
      </c>
      <c r="AB39" s="48">
        <v>63</v>
      </c>
      <c r="AC39" s="48">
        <v>33</v>
      </c>
      <c r="AD39" s="48">
        <v>25</v>
      </c>
    </row>
    <row r="40" spans="1:30" s="48" customFormat="1" ht="15">
      <c r="A40" s="42">
        <v>19</v>
      </c>
      <c r="B40" s="43">
        <v>3</v>
      </c>
      <c r="C40" s="42" t="s">
        <v>64</v>
      </c>
      <c r="D40" s="42" t="s">
        <v>45</v>
      </c>
      <c r="E40" s="42"/>
      <c r="F40" s="44" t="s">
        <v>272</v>
      </c>
      <c r="G40" s="45">
        <f t="shared" si="26"/>
        <v>5.4866310160427805</v>
      </c>
      <c r="H40" s="45">
        <f t="shared" si="27"/>
        <v>1.3716577540106951</v>
      </c>
      <c r="I40" s="42">
        <f t="shared" si="28"/>
        <v>6</v>
      </c>
      <c r="J40" s="42">
        <f t="shared" si="28"/>
        <v>0</v>
      </c>
      <c r="K40" s="46">
        <f t="shared" si="28"/>
        <v>124.66666666666667</v>
      </c>
      <c r="L40" s="42">
        <f t="shared" si="28"/>
        <v>149</v>
      </c>
      <c r="M40" s="42">
        <f t="shared" si="28"/>
        <v>76</v>
      </c>
      <c r="N40" s="42">
        <f t="shared" si="28"/>
        <v>22</v>
      </c>
      <c r="O40" s="47">
        <f t="shared" si="29"/>
        <v>5.4866310160427805</v>
      </c>
      <c r="P40" s="47">
        <f t="shared" si="30"/>
        <v>1.3716577540106951</v>
      </c>
      <c r="Q40" s="48">
        <v>6</v>
      </c>
      <c r="R40" s="48">
        <v>0</v>
      </c>
      <c r="S40" s="49">
        <v>124.66666666666667</v>
      </c>
      <c r="T40" s="48">
        <v>149</v>
      </c>
      <c r="U40" s="48">
        <v>76</v>
      </c>
      <c r="V40" s="48">
        <v>22</v>
      </c>
      <c r="W40" s="47" t="e">
        <f t="shared" si="31"/>
        <v>#DIV/0!</v>
      </c>
      <c r="X40" s="47" t="e">
        <f t="shared" si="32"/>
        <v>#DIV/0!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</row>
    <row r="41" spans="1:30" s="48" customFormat="1" ht="15">
      <c r="A41" s="42">
        <v>1</v>
      </c>
      <c r="B41" s="43">
        <v>3</v>
      </c>
      <c r="C41" s="42" t="s">
        <v>64</v>
      </c>
      <c r="D41" s="42" t="s">
        <v>45</v>
      </c>
      <c r="E41" s="42"/>
      <c r="F41" s="44" t="s">
        <v>276</v>
      </c>
      <c r="G41" s="45">
        <f t="shared" si="26"/>
        <v>4.584905660377358</v>
      </c>
      <c r="H41" s="45">
        <f t="shared" si="27"/>
        <v>1.6981132075471697</v>
      </c>
      <c r="I41" s="42">
        <f t="shared" si="28"/>
        <v>2</v>
      </c>
      <c r="J41" s="42">
        <f t="shared" si="28"/>
        <v>0</v>
      </c>
      <c r="K41" s="46">
        <f t="shared" si="28"/>
        <v>35.333333333333336</v>
      </c>
      <c r="L41" s="42">
        <f t="shared" si="28"/>
        <v>35</v>
      </c>
      <c r="M41" s="42">
        <f t="shared" si="28"/>
        <v>18</v>
      </c>
      <c r="N41" s="42">
        <f t="shared" si="28"/>
        <v>25</v>
      </c>
      <c r="O41" s="47">
        <f t="shared" si="29"/>
        <v>4.584905660377358</v>
      </c>
      <c r="P41" s="47">
        <f t="shared" si="30"/>
        <v>1.6981132075471697</v>
      </c>
      <c r="Q41" s="48">
        <v>2</v>
      </c>
      <c r="R41" s="48">
        <v>0</v>
      </c>
      <c r="S41" s="49">
        <v>35.333333333333336</v>
      </c>
      <c r="T41" s="48">
        <v>35</v>
      </c>
      <c r="U41" s="48">
        <v>18</v>
      </c>
      <c r="V41" s="48">
        <v>25</v>
      </c>
      <c r="W41" s="47" t="e">
        <f t="shared" si="31"/>
        <v>#DIV/0!</v>
      </c>
      <c r="X41" s="47" t="e">
        <f t="shared" si="32"/>
        <v>#DIV/0!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</row>
    <row r="42" spans="1:30" s="48" customFormat="1" ht="15">
      <c r="A42" s="42" t="s">
        <v>361</v>
      </c>
      <c r="B42" s="43">
        <v>3</v>
      </c>
      <c r="C42" s="42" t="s">
        <v>41</v>
      </c>
      <c r="D42" s="42" t="s">
        <v>45</v>
      </c>
      <c r="F42" s="44" t="s">
        <v>285</v>
      </c>
      <c r="G42" s="45">
        <f t="shared" si="26"/>
        <v>1.7419354838709675</v>
      </c>
      <c r="H42" s="45">
        <f t="shared" si="27"/>
        <v>1.451612903225806</v>
      </c>
      <c r="I42" s="42">
        <f t="shared" si="28"/>
        <v>0</v>
      </c>
      <c r="J42" s="42">
        <f t="shared" si="28"/>
        <v>0</v>
      </c>
      <c r="K42" s="46">
        <f t="shared" si="28"/>
        <v>10.333333333333336</v>
      </c>
      <c r="L42" s="42">
        <f t="shared" si="28"/>
        <v>10</v>
      </c>
      <c r="M42" s="42">
        <f t="shared" si="28"/>
        <v>2</v>
      </c>
      <c r="N42" s="42">
        <f t="shared" si="28"/>
        <v>5</v>
      </c>
      <c r="O42" s="47">
        <f t="shared" si="29"/>
        <v>2.9699999999999998</v>
      </c>
      <c r="P42" s="47">
        <f t="shared" si="30"/>
        <v>1.0499999999999998</v>
      </c>
      <c r="Q42" s="48">
        <v>1</v>
      </c>
      <c r="R42" s="48">
        <v>1</v>
      </c>
      <c r="S42" s="49">
        <v>33.333333333333336</v>
      </c>
      <c r="T42" s="48">
        <v>26</v>
      </c>
      <c r="U42" s="48">
        <v>11</v>
      </c>
      <c r="V42" s="48">
        <v>9</v>
      </c>
      <c r="W42" s="47">
        <f t="shared" si="31"/>
        <v>3.5217391304347827</v>
      </c>
      <c r="X42" s="47">
        <f t="shared" si="32"/>
        <v>0.8695652173913043</v>
      </c>
      <c r="Y42" s="48">
        <v>1</v>
      </c>
      <c r="Z42" s="48">
        <v>1</v>
      </c>
      <c r="AA42" s="48">
        <v>23</v>
      </c>
      <c r="AB42" s="48">
        <v>16</v>
      </c>
      <c r="AC42" s="48">
        <v>9</v>
      </c>
      <c r="AD42" s="48">
        <v>4</v>
      </c>
    </row>
    <row r="43" spans="1:30" s="48" customFormat="1" ht="15">
      <c r="A43" s="42"/>
      <c r="B43" s="43">
        <v>3</v>
      </c>
      <c r="C43" s="42" t="s">
        <v>39</v>
      </c>
      <c r="D43" s="42" t="s">
        <v>45</v>
      </c>
      <c r="F43" s="44" t="s">
        <v>284</v>
      </c>
      <c r="G43" s="45">
        <f t="shared" si="26"/>
        <v>9</v>
      </c>
      <c r="H43" s="45">
        <f t="shared" si="27"/>
        <v>2</v>
      </c>
      <c r="I43" s="42">
        <f t="shared" si="28"/>
        <v>1</v>
      </c>
      <c r="J43" s="42">
        <f t="shared" si="28"/>
        <v>0</v>
      </c>
      <c r="K43" s="46">
        <f t="shared" si="28"/>
        <v>3</v>
      </c>
      <c r="L43" s="42">
        <f t="shared" si="28"/>
        <v>4</v>
      </c>
      <c r="M43" s="42">
        <f t="shared" si="28"/>
        <v>3</v>
      </c>
      <c r="N43" s="42">
        <f t="shared" si="28"/>
        <v>2</v>
      </c>
      <c r="O43" s="47">
        <f t="shared" si="29"/>
        <v>4.764705882352941</v>
      </c>
      <c r="P43" s="47">
        <f t="shared" si="30"/>
        <v>1.2352941176470587</v>
      </c>
      <c r="Q43" s="48">
        <v>3</v>
      </c>
      <c r="R43" s="48">
        <v>0</v>
      </c>
      <c r="S43" s="49">
        <v>22.666666666666668</v>
      </c>
      <c r="T43" s="48">
        <v>21</v>
      </c>
      <c r="U43" s="48">
        <v>12</v>
      </c>
      <c r="V43" s="48">
        <v>7</v>
      </c>
      <c r="W43" s="47">
        <f t="shared" si="31"/>
        <v>4.11864406779661</v>
      </c>
      <c r="X43" s="47">
        <f t="shared" si="32"/>
        <v>1.11864406779661</v>
      </c>
      <c r="Y43" s="48">
        <v>2</v>
      </c>
      <c r="Z43" s="48">
        <v>0</v>
      </c>
      <c r="AA43" s="49">
        <v>19.666666666666668</v>
      </c>
      <c r="AB43" s="48">
        <v>17</v>
      </c>
      <c r="AC43" s="48">
        <v>9</v>
      </c>
      <c r="AD43" s="48">
        <v>5</v>
      </c>
    </row>
    <row r="44" spans="1:30" s="48" customFormat="1" ht="15">
      <c r="A44" s="42">
        <v>1</v>
      </c>
      <c r="B44" s="43">
        <v>3</v>
      </c>
      <c r="C44" s="42" t="s">
        <v>42</v>
      </c>
      <c r="D44" s="42" t="s">
        <v>45</v>
      </c>
      <c r="E44" s="42"/>
      <c r="F44" s="44" t="s">
        <v>275</v>
      </c>
      <c r="G44" s="45">
        <f t="shared" si="26"/>
        <v>7.534883720930232</v>
      </c>
      <c r="H44" s="45">
        <f t="shared" si="27"/>
        <v>1.8837209302325582</v>
      </c>
      <c r="I44" s="42">
        <f t="shared" si="28"/>
        <v>1</v>
      </c>
      <c r="J44" s="42">
        <f t="shared" si="28"/>
        <v>0</v>
      </c>
      <c r="K44" s="46">
        <f t="shared" si="28"/>
        <v>28.666666666666668</v>
      </c>
      <c r="L44" s="42">
        <f t="shared" si="28"/>
        <v>46</v>
      </c>
      <c r="M44" s="42">
        <f t="shared" si="28"/>
        <v>24</v>
      </c>
      <c r="N44" s="42">
        <f t="shared" si="28"/>
        <v>8</v>
      </c>
      <c r="O44" s="47">
        <f t="shared" si="29"/>
        <v>7.534883720930232</v>
      </c>
      <c r="P44" s="47">
        <f t="shared" si="30"/>
        <v>1.8837209302325582</v>
      </c>
      <c r="Q44" s="48">
        <v>1</v>
      </c>
      <c r="R44" s="48">
        <v>0</v>
      </c>
      <c r="S44" s="49">
        <v>28.666666666666668</v>
      </c>
      <c r="T44" s="48">
        <v>46</v>
      </c>
      <c r="U44" s="48">
        <v>24</v>
      </c>
      <c r="V44" s="48">
        <v>8</v>
      </c>
      <c r="W44" s="47" t="e">
        <f t="shared" si="31"/>
        <v>#DIV/0!</v>
      </c>
      <c r="X44" s="47" t="e">
        <f t="shared" si="32"/>
        <v>#DIV/0!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</row>
    <row r="45" spans="1:30" s="48" customFormat="1" ht="15">
      <c r="A45" s="42">
        <v>1</v>
      </c>
      <c r="B45" s="43">
        <v>3</v>
      </c>
      <c r="C45" s="42" t="s">
        <v>44</v>
      </c>
      <c r="D45" s="42" t="s">
        <v>45</v>
      </c>
      <c r="E45" s="42"/>
      <c r="F45" s="44" t="s">
        <v>274</v>
      </c>
      <c r="G45" s="45">
        <f t="shared" si="26"/>
        <v>2.1315789473684212</v>
      </c>
      <c r="H45" s="45">
        <f t="shared" si="27"/>
        <v>1.3421052631578947</v>
      </c>
      <c r="I45" s="42">
        <f t="shared" si="28"/>
        <v>1</v>
      </c>
      <c r="J45" s="42">
        <f t="shared" si="28"/>
        <v>0</v>
      </c>
      <c r="K45" s="46">
        <f t="shared" si="28"/>
        <v>25.333333333333332</v>
      </c>
      <c r="L45" s="42">
        <f t="shared" si="28"/>
        <v>26</v>
      </c>
      <c r="M45" s="42">
        <f t="shared" si="28"/>
        <v>6</v>
      </c>
      <c r="N45" s="42">
        <f t="shared" si="28"/>
        <v>8</v>
      </c>
      <c r="O45" s="47">
        <f t="shared" si="29"/>
        <v>2.1315789473684212</v>
      </c>
      <c r="P45" s="47">
        <f t="shared" si="30"/>
        <v>1.3421052631578947</v>
      </c>
      <c r="Q45" s="48">
        <v>1</v>
      </c>
      <c r="R45" s="48">
        <v>0</v>
      </c>
      <c r="S45" s="49">
        <v>25.333333333333332</v>
      </c>
      <c r="T45" s="48">
        <v>26</v>
      </c>
      <c r="U45" s="48">
        <v>6</v>
      </c>
      <c r="V45" s="48">
        <v>8</v>
      </c>
      <c r="W45" s="47" t="e">
        <f t="shared" si="31"/>
        <v>#DIV/0!</v>
      </c>
      <c r="X45" s="47" t="e">
        <f t="shared" si="32"/>
        <v>#DIV/0!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</row>
    <row r="46" spans="1:30" s="48" customFormat="1" ht="15.75" thickBot="1">
      <c r="A46" s="42">
        <v>19</v>
      </c>
      <c r="B46" s="43">
        <v>3</v>
      </c>
      <c r="C46" s="42" t="s">
        <v>39</v>
      </c>
      <c r="D46" s="42" t="s">
        <v>45</v>
      </c>
      <c r="E46" s="42"/>
      <c r="F46" s="44" t="s">
        <v>273</v>
      </c>
      <c r="G46" s="45">
        <f t="shared" si="26"/>
        <v>7.363636363636364</v>
      </c>
      <c r="H46" s="45">
        <f t="shared" si="27"/>
        <v>1.7045454545454546</v>
      </c>
      <c r="I46" s="42">
        <f t="shared" si="28"/>
        <v>0</v>
      </c>
      <c r="J46" s="42">
        <f t="shared" si="28"/>
        <v>0</v>
      </c>
      <c r="K46" s="46">
        <f t="shared" si="28"/>
        <v>29.333333333333332</v>
      </c>
      <c r="L46" s="42">
        <f t="shared" si="28"/>
        <v>41</v>
      </c>
      <c r="M46" s="42">
        <f t="shared" si="28"/>
        <v>24</v>
      </c>
      <c r="N46" s="42">
        <f t="shared" si="28"/>
        <v>9</v>
      </c>
      <c r="O46" s="47">
        <f t="shared" si="29"/>
        <v>7.363636363636364</v>
      </c>
      <c r="P46" s="47">
        <f t="shared" si="30"/>
        <v>1.7045454545454546</v>
      </c>
      <c r="Q46" s="48">
        <v>0</v>
      </c>
      <c r="R46" s="48">
        <v>0</v>
      </c>
      <c r="S46" s="49">
        <v>29.333333333333332</v>
      </c>
      <c r="T46" s="48">
        <v>41</v>
      </c>
      <c r="U46" s="48">
        <v>24</v>
      </c>
      <c r="V46" s="48">
        <v>9</v>
      </c>
      <c r="W46" s="47" t="e">
        <f t="shared" si="31"/>
        <v>#DIV/0!</v>
      </c>
      <c r="X46" s="47" t="e">
        <f t="shared" si="32"/>
        <v>#DIV/0!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</row>
    <row r="47" spans="1:14" ht="15.75" thickBot="1">
      <c r="A47" s="7">
        <f>SUM(A30:A46)</f>
        <v>125</v>
      </c>
      <c r="B47" s="7"/>
      <c r="C47" s="7"/>
      <c r="D47" s="7"/>
      <c r="E47" s="7"/>
      <c r="F47" s="10"/>
      <c r="G47" s="17">
        <f t="shared" si="19"/>
        <v>4.695652173913043</v>
      </c>
      <c r="H47" s="18">
        <f t="shared" si="20"/>
        <v>1.4385093167701863</v>
      </c>
      <c r="I47" s="15">
        <f aca="true" t="shared" si="34" ref="I47:N47">SUM(I30:I46)</f>
        <v>50</v>
      </c>
      <c r="J47" s="15">
        <f t="shared" si="34"/>
        <v>25</v>
      </c>
      <c r="K47" s="19">
        <f t="shared" si="34"/>
        <v>805</v>
      </c>
      <c r="L47" s="15">
        <f t="shared" si="34"/>
        <v>906</v>
      </c>
      <c r="M47" s="15">
        <f t="shared" si="34"/>
        <v>420</v>
      </c>
      <c r="N47" s="16">
        <f t="shared" si="34"/>
        <v>252</v>
      </c>
    </row>
    <row r="48" spans="1:14" ht="15">
      <c r="A48" s="7">
        <f>A27+A47</f>
        <v>316</v>
      </c>
      <c r="B48" s="7"/>
      <c r="C48" s="7"/>
      <c r="D48" s="7"/>
      <c r="E48" s="7"/>
      <c r="F48" s="10"/>
      <c r="G48" s="7"/>
      <c r="H48" s="7"/>
      <c r="I48" s="7"/>
      <c r="J48" s="7"/>
      <c r="K48" s="7"/>
      <c r="L48" s="7"/>
      <c r="M48" s="7"/>
      <c r="N48" s="7"/>
    </row>
    <row r="49" spans="1:14" ht="15">
      <c r="A49" s="7"/>
      <c r="B49" s="7"/>
      <c r="C49" s="7"/>
      <c r="D49" s="7"/>
      <c r="E49" s="7"/>
      <c r="F49" s="9" t="s">
        <v>28</v>
      </c>
      <c r="G49" s="7"/>
      <c r="H49" s="7"/>
      <c r="I49" s="7"/>
      <c r="J49" s="7"/>
      <c r="K49" s="7"/>
      <c r="L49" s="7"/>
      <c r="M49" s="7"/>
      <c r="N49" s="7"/>
    </row>
    <row r="50" spans="1:14" ht="15">
      <c r="A50" s="40">
        <v>14</v>
      </c>
      <c r="B50" s="41">
        <v>3</v>
      </c>
      <c r="C50" s="40" t="s">
        <v>41</v>
      </c>
      <c r="D50" s="40" t="s">
        <v>19</v>
      </c>
      <c r="E50" s="40"/>
      <c r="F50" s="39" t="s">
        <v>266</v>
      </c>
      <c r="G50" s="7"/>
      <c r="H50" s="7"/>
      <c r="I50" s="7"/>
      <c r="J50" s="7"/>
      <c r="K50" s="7"/>
      <c r="L50" s="7"/>
      <c r="M50" s="7"/>
      <c r="N50" s="7"/>
    </row>
    <row r="51" spans="2:6" s="7" customFormat="1" ht="15">
      <c r="B51" s="37"/>
      <c r="F51" s="10"/>
    </row>
    <row r="52" spans="1:14" ht="15">
      <c r="A52" s="7"/>
      <c r="B52" s="7"/>
      <c r="C52" s="7"/>
      <c r="D52" s="7"/>
      <c r="E52" s="7"/>
      <c r="F52" s="10"/>
      <c r="G52" s="7"/>
      <c r="H52" s="7"/>
      <c r="I52" s="7"/>
      <c r="J52" s="7"/>
      <c r="K52" s="7"/>
      <c r="L52" s="7"/>
      <c r="M52" s="7"/>
      <c r="N52" s="7"/>
    </row>
    <row r="53" spans="1:15" ht="15">
      <c r="A53" s="8" t="s">
        <v>0</v>
      </c>
      <c r="B53" s="8" t="s">
        <v>30</v>
      </c>
      <c r="C53" s="8" t="s">
        <v>38</v>
      </c>
      <c r="D53" s="8" t="s">
        <v>1</v>
      </c>
      <c r="E53" s="7"/>
      <c r="F53" s="9" t="s">
        <v>29</v>
      </c>
      <c r="G53" s="7"/>
      <c r="H53" s="7"/>
      <c r="I53" s="7"/>
      <c r="J53" s="40"/>
      <c r="K53" s="41"/>
      <c r="L53" s="40"/>
      <c r="M53" s="40"/>
      <c r="N53" s="40"/>
      <c r="O53" s="39"/>
    </row>
    <row r="54" spans="1:7" ht="15">
      <c r="A54" s="40"/>
      <c r="B54" s="41">
        <v>3</v>
      </c>
      <c r="C54" s="40" t="s">
        <v>364</v>
      </c>
      <c r="D54" s="40" t="s">
        <v>45</v>
      </c>
      <c r="F54" s="39" t="s">
        <v>278</v>
      </c>
      <c r="G54" s="7">
        <v>1</v>
      </c>
    </row>
    <row r="55" spans="1:9" ht="15">
      <c r="A55" s="40"/>
      <c r="B55" s="41">
        <v>3</v>
      </c>
      <c r="C55" s="40" t="s">
        <v>51</v>
      </c>
      <c r="D55" s="40" t="s">
        <v>19</v>
      </c>
      <c r="E55" s="57"/>
      <c r="F55" s="39" t="s">
        <v>357</v>
      </c>
      <c r="G55" s="7">
        <v>2</v>
      </c>
      <c r="H55" s="7"/>
      <c r="I55" s="7"/>
    </row>
    <row r="56" spans="1:9" ht="15">
      <c r="A56" s="40" t="s">
        <v>361</v>
      </c>
      <c r="B56" s="41">
        <v>3</v>
      </c>
      <c r="C56" s="40" t="s">
        <v>52</v>
      </c>
      <c r="D56" s="40" t="s">
        <v>19</v>
      </c>
      <c r="F56" s="39" t="s">
        <v>281</v>
      </c>
      <c r="G56" s="7">
        <v>3</v>
      </c>
      <c r="H56" s="7"/>
      <c r="I56" s="7"/>
    </row>
    <row r="57" spans="1:9" ht="15">
      <c r="A57" s="40"/>
      <c r="B57" s="41">
        <v>3</v>
      </c>
      <c r="C57" s="40" t="s">
        <v>51</v>
      </c>
      <c r="D57" s="40" t="s">
        <v>45</v>
      </c>
      <c r="F57" s="39" t="s">
        <v>280</v>
      </c>
      <c r="G57" s="7">
        <v>4</v>
      </c>
      <c r="H57" s="7"/>
      <c r="I57" s="7"/>
    </row>
    <row r="58" spans="1:9" ht="15">
      <c r="A58" s="40">
        <v>10</v>
      </c>
      <c r="B58" s="41">
        <v>2</v>
      </c>
      <c r="C58" s="40" t="s">
        <v>64</v>
      </c>
      <c r="D58" s="40" t="s">
        <v>19</v>
      </c>
      <c r="E58" s="40"/>
      <c r="F58" s="39" t="s">
        <v>264</v>
      </c>
      <c r="G58" s="7">
        <v>5</v>
      </c>
      <c r="H58" s="40"/>
      <c r="I58" s="41"/>
    </row>
    <row r="59" spans="1:9" ht="15">
      <c r="A59" s="40"/>
      <c r="B59" s="41">
        <v>3</v>
      </c>
      <c r="C59" s="40" t="s">
        <v>44</v>
      </c>
      <c r="D59" s="40" t="s">
        <v>45</v>
      </c>
      <c r="F59" s="39" t="s">
        <v>282</v>
      </c>
      <c r="G59" s="7">
        <v>6</v>
      </c>
      <c r="H59" s="7"/>
      <c r="I59" s="7"/>
    </row>
    <row r="60" spans="1:15" ht="15">
      <c r="A60" s="40"/>
      <c r="B60" s="41">
        <v>3</v>
      </c>
      <c r="C60" s="40" t="s">
        <v>64</v>
      </c>
      <c r="D60" s="40" t="s">
        <v>45</v>
      </c>
      <c r="F60" s="39" t="s">
        <v>283</v>
      </c>
      <c r="G60" s="7">
        <v>7</v>
      </c>
      <c r="H60" s="7"/>
      <c r="I60" s="7"/>
      <c r="J60" s="40"/>
      <c r="K60" s="41"/>
      <c r="L60" s="40"/>
      <c r="M60" s="40"/>
      <c r="N60" s="40"/>
      <c r="O60" s="39"/>
    </row>
    <row r="61" spans="1:14" ht="15">
      <c r="A61" s="40"/>
      <c r="B61" s="41">
        <v>3</v>
      </c>
      <c r="C61" s="40" t="s">
        <v>39</v>
      </c>
      <c r="D61" s="40" t="s">
        <v>45</v>
      </c>
      <c r="F61" s="39" t="s">
        <v>284</v>
      </c>
      <c r="G61" s="7">
        <v>8</v>
      </c>
      <c r="H61" s="7"/>
      <c r="I61" s="7"/>
      <c r="J61" s="7"/>
      <c r="K61" s="7"/>
      <c r="L61" s="7"/>
      <c r="M61" s="7"/>
      <c r="N61" s="7"/>
    </row>
    <row r="62" spans="1:7" ht="15">
      <c r="A62" s="40">
        <v>1</v>
      </c>
      <c r="B62" s="41">
        <v>3</v>
      </c>
      <c r="C62" s="40" t="s">
        <v>64</v>
      </c>
      <c r="D62" s="40" t="s">
        <v>45</v>
      </c>
      <c r="E62" s="40"/>
      <c r="F62" s="39" t="s">
        <v>276</v>
      </c>
      <c r="G62" s="7">
        <v>9</v>
      </c>
    </row>
    <row r="63" spans="1:7" ht="15">
      <c r="A63" s="40"/>
      <c r="B63" s="41">
        <v>3</v>
      </c>
      <c r="C63" s="40" t="s">
        <v>44</v>
      </c>
      <c r="D63" s="40" t="s">
        <v>14</v>
      </c>
      <c r="F63" s="39" t="s">
        <v>286</v>
      </c>
      <c r="G63" s="7">
        <v>10</v>
      </c>
    </row>
    <row r="64" spans="1:7" ht="15">
      <c r="A64" s="40" t="s">
        <v>360</v>
      </c>
      <c r="B64" s="41">
        <v>3</v>
      </c>
      <c r="C64" s="40" t="s">
        <v>51</v>
      </c>
      <c r="D64" s="40" t="s">
        <v>14</v>
      </c>
      <c r="E64" s="40"/>
      <c r="F64" s="39" t="s">
        <v>292</v>
      </c>
      <c r="G64" s="7">
        <v>11</v>
      </c>
    </row>
    <row r="65" spans="1:7" ht="15">
      <c r="A65" s="40"/>
      <c r="B65" s="41">
        <v>3</v>
      </c>
      <c r="C65" s="40" t="s">
        <v>40</v>
      </c>
      <c r="D65" s="40" t="s">
        <v>16</v>
      </c>
      <c r="F65" s="39" t="s">
        <v>288</v>
      </c>
      <c r="G65" s="7">
        <v>12</v>
      </c>
    </row>
    <row r="66" spans="1:14" ht="15">
      <c r="A66" s="40"/>
      <c r="B66" s="41">
        <v>3</v>
      </c>
      <c r="C66" s="40" t="s">
        <v>44</v>
      </c>
      <c r="D66" s="40" t="s">
        <v>19</v>
      </c>
      <c r="F66" s="39" t="s">
        <v>289</v>
      </c>
      <c r="G66" s="7">
        <v>13</v>
      </c>
      <c r="I66" s="40"/>
      <c r="J66" s="41"/>
      <c r="K66" s="40"/>
      <c r="L66" s="40"/>
      <c r="M66" s="40"/>
      <c r="N66" s="39"/>
    </row>
    <row r="67" spans="1:7" ht="15">
      <c r="A67" s="40"/>
      <c r="B67" s="41">
        <v>3</v>
      </c>
      <c r="C67" s="40" t="s">
        <v>43</v>
      </c>
      <c r="D67" s="40" t="s">
        <v>45</v>
      </c>
      <c r="F67" s="39" t="s">
        <v>290</v>
      </c>
      <c r="G67" s="7">
        <v>14</v>
      </c>
    </row>
    <row r="68" spans="1:7" ht="15">
      <c r="A68" s="40"/>
      <c r="B68" s="41">
        <v>3</v>
      </c>
      <c r="C68" s="40" t="s">
        <v>42</v>
      </c>
      <c r="D68" s="40" t="s">
        <v>17</v>
      </c>
      <c r="F68" s="39" t="s">
        <v>384</v>
      </c>
      <c r="G68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5" r:id="rId1"/>
  <headerFooter alignWithMargins="0">
    <oddHeader>&amp;R 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7.660156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7" style="1" bestFit="1" customWidth="1"/>
    <col min="28" max="28" width="4.8320312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48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4</v>
      </c>
      <c r="B4" s="41">
        <v>3</v>
      </c>
      <c r="C4" s="40" t="s">
        <v>43</v>
      </c>
      <c r="D4" s="40" t="s">
        <v>14</v>
      </c>
      <c r="E4" s="40"/>
      <c r="F4" s="39" t="s">
        <v>291</v>
      </c>
      <c r="G4" s="11">
        <f aca="true" t="shared" si="0" ref="G4:G14">J4/H4</f>
        <v>0.25821596244131456</v>
      </c>
      <c r="H4" s="7">
        <f aca="true" t="shared" si="1" ref="H4:L16">P4-X4</f>
        <v>213</v>
      </c>
      <c r="I4" s="7">
        <f t="shared" si="1"/>
        <v>20</v>
      </c>
      <c r="J4" s="7">
        <f t="shared" si="1"/>
        <v>55</v>
      </c>
      <c r="K4" s="7">
        <f t="shared" si="1"/>
        <v>2</v>
      </c>
      <c r="L4" s="7">
        <f t="shared" si="1"/>
        <v>31</v>
      </c>
      <c r="M4" s="7">
        <f>I4+L4-K4</f>
        <v>49</v>
      </c>
      <c r="N4" s="7">
        <f aca="true" t="shared" si="2" ref="N4:N16">V4-AD4</f>
        <v>0</v>
      </c>
      <c r="O4" s="4">
        <f aca="true" t="shared" si="3" ref="O4:O16">R4/P4</f>
        <v>0.25821596244131456</v>
      </c>
      <c r="P4" s="1">
        <v>213</v>
      </c>
      <c r="Q4" s="1">
        <v>20</v>
      </c>
      <c r="R4" s="1">
        <v>55</v>
      </c>
      <c r="S4" s="1">
        <v>2</v>
      </c>
      <c r="T4" s="1">
        <v>31</v>
      </c>
      <c r="U4" s="1">
        <f aca="true" t="shared" si="4" ref="U4:U16">Q4+T4-S4</f>
        <v>49</v>
      </c>
      <c r="V4" s="1">
        <v>0</v>
      </c>
      <c r="W4" s="4" t="e">
        <f aca="true" t="shared" si="5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6" ref="AC4:AC16">Y4+AB4-AA4</f>
        <v>0</v>
      </c>
      <c r="AD4" s="1">
        <v>0</v>
      </c>
    </row>
    <row r="5" spans="1:30" ht="15">
      <c r="A5" s="40" t="s">
        <v>361</v>
      </c>
      <c r="B5" s="41">
        <v>3</v>
      </c>
      <c r="C5" s="40" t="s">
        <v>41</v>
      </c>
      <c r="D5" s="40" t="s">
        <v>14</v>
      </c>
      <c r="F5" s="39" t="s">
        <v>287</v>
      </c>
      <c r="G5" s="11">
        <f t="shared" si="0"/>
        <v>0.25287356321839083</v>
      </c>
      <c r="H5" s="7">
        <f t="shared" si="1"/>
        <v>87</v>
      </c>
      <c r="I5" s="7">
        <f t="shared" si="1"/>
        <v>8</v>
      </c>
      <c r="J5" s="7">
        <f t="shared" si="1"/>
        <v>22</v>
      </c>
      <c r="K5" s="7">
        <f t="shared" si="1"/>
        <v>2</v>
      </c>
      <c r="L5" s="7">
        <f t="shared" si="1"/>
        <v>14</v>
      </c>
      <c r="M5" s="7">
        <f aca="true" t="shared" si="7" ref="M5:M14">I5+L5-K5</f>
        <v>20</v>
      </c>
      <c r="N5" s="7">
        <f t="shared" si="2"/>
        <v>0</v>
      </c>
      <c r="O5" s="4">
        <f t="shared" si="3"/>
        <v>0.25</v>
      </c>
      <c r="P5" s="1">
        <v>128</v>
      </c>
      <c r="Q5" s="1">
        <v>13</v>
      </c>
      <c r="R5" s="1">
        <v>32</v>
      </c>
      <c r="S5" s="1">
        <v>3</v>
      </c>
      <c r="T5" s="1">
        <v>18</v>
      </c>
      <c r="U5" s="1">
        <f t="shared" si="4"/>
        <v>28</v>
      </c>
      <c r="V5" s="1">
        <v>1</v>
      </c>
      <c r="W5" s="4">
        <f t="shared" si="5"/>
        <v>0.24390243902439024</v>
      </c>
      <c r="X5" s="1">
        <v>41</v>
      </c>
      <c r="Y5" s="1">
        <v>5</v>
      </c>
      <c r="Z5" s="1">
        <v>10</v>
      </c>
      <c r="AA5" s="1">
        <v>1</v>
      </c>
      <c r="AB5" s="1">
        <v>4</v>
      </c>
      <c r="AC5" s="1">
        <f t="shared" si="6"/>
        <v>8</v>
      </c>
      <c r="AD5" s="1">
        <v>1</v>
      </c>
    </row>
    <row r="6" spans="1:30" ht="15">
      <c r="A6" s="40">
        <v>6</v>
      </c>
      <c r="B6" s="41">
        <v>2</v>
      </c>
      <c r="C6" s="40" t="s">
        <v>44</v>
      </c>
      <c r="D6" s="40" t="s">
        <v>15</v>
      </c>
      <c r="E6" s="7" t="s">
        <v>17</v>
      </c>
      <c r="F6" s="39" t="s">
        <v>382</v>
      </c>
      <c r="G6" s="11">
        <f>J6/H6</f>
        <v>0.25663716814159293</v>
      </c>
      <c r="H6" s="7">
        <f>P6-X6</f>
        <v>339</v>
      </c>
      <c r="I6" s="7">
        <f>Q6-Y6</f>
        <v>47</v>
      </c>
      <c r="J6" s="7">
        <f>R6-Z6</f>
        <v>87</v>
      </c>
      <c r="K6" s="7">
        <f>S6-AA6</f>
        <v>10</v>
      </c>
      <c r="L6" s="7">
        <f>T6-AB6</f>
        <v>43</v>
      </c>
      <c r="M6" s="7">
        <f>I6+L6-K6</f>
        <v>80</v>
      </c>
      <c r="N6" s="7">
        <f>V6-AD6</f>
        <v>2</v>
      </c>
      <c r="O6" s="4">
        <f>R6/P6</f>
        <v>0.25663716814159293</v>
      </c>
      <c r="P6" s="1">
        <v>339</v>
      </c>
      <c r="Q6" s="1">
        <v>47</v>
      </c>
      <c r="R6" s="1">
        <v>87</v>
      </c>
      <c r="S6" s="1">
        <v>10</v>
      </c>
      <c r="T6" s="1">
        <v>43</v>
      </c>
      <c r="U6" s="1">
        <f>Q6+T6-S6</f>
        <v>80</v>
      </c>
      <c r="V6" s="1">
        <v>2</v>
      </c>
      <c r="W6" s="4" t="e">
        <f>Z6/X6</f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>Y6+AB6-AA6</f>
        <v>0</v>
      </c>
      <c r="AD6" s="1">
        <v>0</v>
      </c>
    </row>
    <row r="7" spans="1:30" ht="15">
      <c r="A7" s="40">
        <v>10</v>
      </c>
      <c r="B7" s="41">
        <v>3</v>
      </c>
      <c r="C7" s="40" t="s">
        <v>43</v>
      </c>
      <c r="D7" s="40" t="s">
        <v>17</v>
      </c>
      <c r="E7" s="40" t="s">
        <v>19</v>
      </c>
      <c r="F7" s="39" t="s">
        <v>337</v>
      </c>
      <c r="G7" s="11">
        <f t="shared" si="0"/>
        <v>0.18181818181818182</v>
      </c>
      <c r="H7" s="7">
        <f t="shared" si="1"/>
        <v>33</v>
      </c>
      <c r="I7" s="7">
        <f t="shared" si="1"/>
        <v>4</v>
      </c>
      <c r="J7" s="7">
        <f t="shared" si="1"/>
        <v>6</v>
      </c>
      <c r="K7" s="7">
        <f t="shared" si="1"/>
        <v>0</v>
      </c>
      <c r="L7" s="7">
        <f t="shared" si="1"/>
        <v>3</v>
      </c>
      <c r="M7" s="7">
        <f t="shared" si="7"/>
        <v>7</v>
      </c>
      <c r="N7" s="7">
        <f t="shared" si="2"/>
        <v>0</v>
      </c>
      <c r="O7" s="4">
        <f t="shared" si="3"/>
        <v>0.21052631578947367</v>
      </c>
      <c r="P7" s="1">
        <v>228</v>
      </c>
      <c r="Q7" s="1">
        <v>25</v>
      </c>
      <c r="R7" s="1">
        <v>48</v>
      </c>
      <c r="S7" s="1">
        <v>2</v>
      </c>
      <c r="T7" s="1">
        <v>23</v>
      </c>
      <c r="U7" s="1">
        <f t="shared" si="4"/>
        <v>46</v>
      </c>
      <c r="V7" s="1">
        <v>4</v>
      </c>
      <c r="W7" s="4">
        <f t="shared" si="5"/>
        <v>0.2153846153846154</v>
      </c>
      <c r="X7" s="1">
        <v>195</v>
      </c>
      <c r="Y7" s="1">
        <v>21</v>
      </c>
      <c r="Z7" s="1">
        <v>42</v>
      </c>
      <c r="AA7" s="1">
        <v>2</v>
      </c>
      <c r="AB7" s="1">
        <v>20</v>
      </c>
      <c r="AC7" s="1">
        <f t="shared" si="6"/>
        <v>39</v>
      </c>
      <c r="AD7" s="1">
        <v>4</v>
      </c>
    </row>
    <row r="8" spans="1:30" ht="15">
      <c r="A8" s="40" t="s">
        <v>361</v>
      </c>
      <c r="B8" s="41">
        <v>2</v>
      </c>
      <c r="C8" s="40" t="s">
        <v>51</v>
      </c>
      <c r="D8" s="40" t="s">
        <v>71</v>
      </c>
      <c r="E8" s="7" t="s">
        <v>17</v>
      </c>
      <c r="F8" s="39" t="s">
        <v>351</v>
      </c>
      <c r="G8" s="11">
        <f t="shared" si="0"/>
        <v>0.24257425742574257</v>
      </c>
      <c r="H8" s="7">
        <f t="shared" si="1"/>
        <v>202</v>
      </c>
      <c r="I8" s="7">
        <f t="shared" si="1"/>
        <v>17</v>
      </c>
      <c r="J8" s="7">
        <f t="shared" si="1"/>
        <v>49</v>
      </c>
      <c r="K8" s="7">
        <f t="shared" si="1"/>
        <v>11</v>
      </c>
      <c r="L8" s="7">
        <f t="shared" si="1"/>
        <v>31</v>
      </c>
      <c r="M8" s="7">
        <f t="shared" si="7"/>
        <v>37</v>
      </c>
      <c r="N8" s="7">
        <f t="shared" si="2"/>
        <v>2</v>
      </c>
      <c r="O8" s="4">
        <f t="shared" si="3"/>
        <v>0.23344947735191637</v>
      </c>
      <c r="P8" s="1">
        <v>287</v>
      </c>
      <c r="Q8" s="1">
        <v>24</v>
      </c>
      <c r="R8" s="1">
        <v>67</v>
      </c>
      <c r="S8" s="1">
        <v>15</v>
      </c>
      <c r="T8" s="1">
        <v>43</v>
      </c>
      <c r="U8" s="1">
        <f t="shared" si="4"/>
        <v>52</v>
      </c>
      <c r="V8" s="1">
        <v>3</v>
      </c>
      <c r="W8" s="4">
        <f t="shared" si="5"/>
        <v>0.21176470588235294</v>
      </c>
      <c r="X8" s="1">
        <v>85</v>
      </c>
      <c r="Y8" s="1">
        <v>7</v>
      </c>
      <c r="Z8" s="1">
        <v>18</v>
      </c>
      <c r="AA8" s="1">
        <v>4</v>
      </c>
      <c r="AB8" s="1">
        <v>12</v>
      </c>
      <c r="AC8" s="1">
        <f t="shared" si="6"/>
        <v>15</v>
      </c>
      <c r="AD8" s="1">
        <v>1</v>
      </c>
    </row>
    <row r="9" spans="1:30" ht="15">
      <c r="A9" s="40" t="s">
        <v>360</v>
      </c>
      <c r="B9" s="41">
        <v>3</v>
      </c>
      <c r="C9" s="40" t="s">
        <v>39</v>
      </c>
      <c r="D9" s="40" t="s">
        <v>16</v>
      </c>
      <c r="E9" s="40"/>
      <c r="F9" s="39" t="s">
        <v>295</v>
      </c>
      <c r="G9" s="11">
        <f t="shared" si="0"/>
        <v>0.2777777777777778</v>
      </c>
      <c r="H9" s="7">
        <f>P9-X9</f>
        <v>54</v>
      </c>
      <c r="I9" s="7">
        <f>Q9-Y9</f>
        <v>6</v>
      </c>
      <c r="J9" s="7">
        <f>R9-Z9</f>
        <v>15</v>
      </c>
      <c r="K9" s="7">
        <f>S9-AA9</f>
        <v>0</v>
      </c>
      <c r="L9" s="7">
        <f>T9-AB9</f>
        <v>8</v>
      </c>
      <c r="M9" s="7">
        <f>I9+L9-K9</f>
        <v>14</v>
      </c>
      <c r="N9" s="7">
        <f>V9-AD9</f>
        <v>3</v>
      </c>
      <c r="O9" s="4">
        <f>R9/P9</f>
        <v>0.2796934865900383</v>
      </c>
      <c r="P9" s="1">
        <v>261</v>
      </c>
      <c r="Q9" s="1">
        <v>45</v>
      </c>
      <c r="R9" s="1">
        <v>73</v>
      </c>
      <c r="S9" s="1">
        <v>3</v>
      </c>
      <c r="T9" s="1">
        <v>27</v>
      </c>
      <c r="U9" s="1">
        <f>Q9+T9-S9</f>
        <v>69</v>
      </c>
      <c r="V9" s="1">
        <v>17</v>
      </c>
      <c r="W9" s="4">
        <f>Z9/X9</f>
        <v>0.28019323671497587</v>
      </c>
      <c r="X9" s="1">
        <v>207</v>
      </c>
      <c r="Y9" s="1">
        <v>39</v>
      </c>
      <c r="Z9" s="1">
        <v>58</v>
      </c>
      <c r="AA9" s="1">
        <v>3</v>
      </c>
      <c r="AB9" s="1">
        <v>19</v>
      </c>
      <c r="AC9" s="1">
        <f>Y9+AB9-AA9</f>
        <v>55</v>
      </c>
      <c r="AD9" s="1">
        <v>14</v>
      </c>
    </row>
    <row r="10" spans="1:30" ht="15">
      <c r="A10" s="40">
        <v>9</v>
      </c>
      <c r="B10" s="41">
        <v>3</v>
      </c>
      <c r="C10" s="40" t="s">
        <v>58</v>
      </c>
      <c r="D10" s="40" t="s">
        <v>18</v>
      </c>
      <c r="E10" s="40"/>
      <c r="F10" s="39" t="s">
        <v>261</v>
      </c>
      <c r="G10" s="11">
        <f t="shared" si="0"/>
        <v>0.2777777777777778</v>
      </c>
      <c r="H10" s="7">
        <f t="shared" si="1"/>
        <v>18</v>
      </c>
      <c r="I10" s="7">
        <f t="shared" si="1"/>
        <v>0</v>
      </c>
      <c r="J10" s="7">
        <f t="shared" si="1"/>
        <v>5</v>
      </c>
      <c r="K10" s="7">
        <f t="shared" si="1"/>
        <v>0</v>
      </c>
      <c r="L10" s="7">
        <f t="shared" si="1"/>
        <v>2</v>
      </c>
      <c r="M10" s="7">
        <f>I10+L10-K10</f>
        <v>2</v>
      </c>
      <c r="N10" s="7">
        <f t="shared" si="2"/>
        <v>0</v>
      </c>
      <c r="O10" s="4">
        <f t="shared" si="3"/>
        <v>0.2664359861591695</v>
      </c>
      <c r="P10" s="1">
        <v>289</v>
      </c>
      <c r="Q10" s="1">
        <v>40</v>
      </c>
      <c r="R10" s="1">
        <v>77</v>
      </c>
      <c r="S10" s="1">
        <v>6</v>
      </c>
      <c r="T10" s="1">
        <v>37</v>
      </c>
      <c r="U10" s="1">
        <f t="shared" si="4"/>
        <v>71</v>
      </c>
      <c r="V10" s="1">
        <v>1</v>
      </c>
      <c r="W10" s="4">
        <f t="shared" si="5"/>
        <v>0.2656826568265683</v>
      </c>
      <c r="X10" s="1">
        <v>271</v>
      </c>
      <c r="Y10" s="1">
        <v>40</v>
      </c>
      <c r="Z10" s="1">
        <v>72</v>
      </c>
      <c r="AA10" s="1">
        <v>6</v>
      </c>
      <c r="AB10" s="1">
        <v>35</v>
      </c>
      <c r="AC10" s="1">
        <f t="shared" si="6"/>
        <v>69</v>
      </c>
      <c r="AD10" s="1">
        <v>1</v>
      </c>
    </row>
    <row r="11" spans="1:30" ht="15">
      <c r="A11" s="40">
        <v>8</v>
      </c>
      <c r="B11" s="41">
        <v>3</v>
      </c>
      <c r="C11" s="40" t="s">
        <v>40</v>
      </c>
      <c r="D11" s="40" t="s">
        <v>378</v>
      </c>
      <c r="E11" s="7" t="s">
        <v>16</v>
      </c>
      <c r="F11" s="39" t="s">
        <v>260</v>
      </c>
      <c r="G11" s="11">
        <f t="shared" si="0"/>
        <v>0.2</v>
      </c>
      <c r="H11" s="7">
        <f t="shared" si="1"/>
        <v>45</v>
      </c>
      <c r="I11" s="7">
        <f t="shared" si="1"/>
        <v>10</v>
      </c>
      <c r="J11" s="7">
        <f t="shared" si="1"/>
        <v>9</v>
      </c>
      <c r="K11" s="7">
        <f t="shared" si="1"/>
        <v>0</v>
      </c>
      <c r="L11" s="7">
        <f t="shared" si="1"/>
        <v>1</v>
      </c>
      <c r="M11" s="7">
        <f t="shared" si="7"/>
        <v>11</v>
      </c>
      <c r="N11" s="7">
        <f t="shared" si="2"/>
        <v>2</v>
      </c>
      <c r="O11" s="4">
        <f t="shared" si="3"/>
        <v>0.23529411764705882</v>
      </c>
      <c r="P11" s="1">
        <v>187</v>
      </c>
      <c r="Q11" s="1">
        <v>29</v>
      </c>
      <c r="R11" s="1">
        <v>44</v>
      </c>
      <c r="S11" s="1">
        <v>0</v>
      </c>
      <c r="T11" s="1">
        <v>11</v>
      </c>
      <c r="U11" s="1">
        <f t="shared" si="4"/>
        <v>40</v>
      </c>
      <c r="V11" s="1">
        <v>8</v>
      </c>
      <c r="W11" s="4">
        <f t="shared" si="5"/>
        <v>0.24647887323943662</v>
      </c>
      <c r="X11" s="1">
        <v>142</v>
      </c>
      <c r="Y11" s="1">
        <v>19</v>
      </c>
      <c r="Z11" s="1">
        <v>35</v>
      </c>
      <c r="AA11" s="1">
        <v>0</v>
      </c>
      <c r="AB11" s="1">
        <v>10</v>
      </c>
      <c r="AC11" s="1">
        <f t="shared" si="6"/>
        <v>29</v>
      </c>
      <c r="AD11" s="1">
        <v>6</v>
      </c>
    </row>
    <row r="12" spans="1:30" ht="15">
      <c r="A12" s="40">
        <v>33</v>
      </c>
      <c r="B12" s="41">
        <v>3</v>
      </c>
      <c r="C12" s="40" t="s">
        <v>43</v>
      </c>
      <c r="D12" s="40" t="s">
        <v>19</v>
      </c>
      <c r="E12" s="40"/>
      <c r="F12" s="39" t="s">
        <v>298</v>
      </c>
      <c r="G12" s="11">
        <f t="shared" si="0"/>
        <v>0.3362255965292842</v>
      </c>
      <c r="H12" s="7">
        <f t="shared" si="1"/>
        <v>461</v>
      </c>
      <c r="I12" s="7">
        <f t="shared" si="1"/>
        <v>80</v>
      </c>
      <c r="J12" s="7">
        <f t="shared" si="1"/>
        <v>155</v>
      </c>
      <c r="K12" s="7">
        <f t="shared" si="1"/>
        <v>10</v>
      </c>
      <c r="L12" s="7">
        <f t="shared" si="1"/>
        <v>40</v>
      </c>
      <c r="M12" s="7">
        <f t="shared" si="7"/>
        <v>110</v>
      </c>
      <c r="N12" s="7">
        <f t="shared" si="2"/>
        <v>27</v>
      </c>
      <c r="O12" s="4">
        <f t="shared" si="3"/>
        <v>0.3362255965292842</v>
      </c>
      <c r="P12" s="1">
        <v>461</v>
      </c>
      <c r="Q12" s="1">
        <v>80</v>
      </c>
      <c r="R12" s="1">
        <v>155</v>
      </c>
      <c r="S12" s="1">
        <v>10</v>
      </c>
      <c r="T12" s="1">
        <v>40</v>
      </c>
      <c r="U12" s="1">
        <f t="shared" si="4"/>
        <v>110</v>
      </c>
      <c r="V12" s="1">
        <v>27</v>
      </c>
      <c r="W12" s="4" t="e">
        <f t="shared" si="5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6"/>
        <v>0</v>
      </c>
      <c r="AD12" s="1">
        <v>0</v>
      </c>
    </row>
    <row r="13" spans="1:30" ht="15">
      <c r="A13" s="40">
        <v>24</v>
      </c>
      <c r="B13" s="41">
        <v>3</v>
      </c>
      <c r="C13" s="40" t="s">
        <v>43</v>
      </c>
      <c r="D13" s="40" t="s">
        <v>19</v>
      </c>
      <c r="E13" s="40"/>
      <c r="F13" s="39" t="s">
        <v>299</v>
      </c>
      <c r="G13" s="11">
        <f t="shared" si="0"/>
        <v>0.2780487804878049</v>
      </c>
      <c r="H13" s="7">
        <f t="shared" si="1"/>
        <v>410</v>
      </c>
      <c r="I13" s="7">
        <f t="shared" si="1"/>
        <v>67</v>
      </c>
      <c r="J13" s="7">
        <f t="shared" si="1"/>
        <v>114</v>
      </c>
      <c r="K13" s="7">
        <f t="shared" si="1"/>
        <v>8</v>
      </c>
      <c r="L13" s="7">
        <f t="shared" si="1"/>
        <v>48</v>
      </c>
      <c r="M13" s="7">
        <f t="shared" si="7"/>
        <v>107</v>
      </c>
      <c r="N13" s="7">
        <f t="shared" si="2"/>
        <v>17</v>
      </c>
      <c r="O13" s="4">
        <f t="shared" si="3"/>
        <v>0.2780487804878049</v>
      </c>
      <c r="P13" s="1">
        <v>410</v>
      </c>
      <c r="Q13" s="1">
        <v>67</v>
      </c>
      <c r="R13" s="1">
        <v>114</v>
      </c>
      <c r="S13" s="1">
        <v>8</v>
      </c>
      <c r="T13" s="1">
        <v>48</v>
      </c>
      <c r="U13" s="1">
        <f>Q13+T13-S13</f>
        <v>107</v>
      </c>
      <c r="V13" s="1">
        <v>17</v>
      </c>
      <c r="W13" s="4" t="e">
        <f t="shared" si="5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6"/>
        <v>0</v>
      </c>
      <c r="AD13" s="1">
        <v>0</v>
      </c>
    </row>
    <row r="14" spans="1:30" ht="15">
      <c r="A14" s="40">
        <v>24</v>
      </c>
      <c r="B14" s="41">
        <v>3</v>
      </c>
      <c r="C14" s="40" t="s">
        <v>64</v>
      </c>
      <c r="D14" s="40" t="s">
        <v>19</v>
      </c>
      <c r="E14" s="40"/>
      <c r="F14" s="39" t="s">
        <v>300</v>
      </c>
      <c r="G14" s="11">
        <f t="shared" si="0"/>
        <v>0.3190348525469169</v>
      </c>
      <c r="H14" s="7">
        <f t="shared" si="1"/>
        <v>373</v>
      </c>
      <c r="I14" s="7">
        <f t="shared" si="1"/>
        <v>62</v>
      </c>
      <c r="J14" s="7">
        <f t="shared" si="1"/>
        <v>119</v>
      </c>
      <c r="K14" s="7">
        <f t="shared" si="1"/>
        <v>10</v>
      </c>
      <c r="L14" s="7">
        <f t="shared" si="1"/>
        <v>44</v>
      </c>
      <c r="M14" s="7">
        <f t="shared" si="7"/>
        <v>96</v>
      </c>
      <c r="N14" s="7">
        <f t="shared" si="2"/>
        <v>1</v>
      </c>
      <c r="O14" s="4">
        <f t="shared" si="3"/>
        <v>0.3190348525469169</v>
      </c>
      <c r="P14" s="1">
        <v>373</v>
      </c>
      <c r="Q14" s="1">
        <v>62</v>
      </c>
      <c r="R14" s="1">
        <v>119</v>
      </c>
      <c r="S14" s="1">
        <v>10</v>
      </c>
      <c r="T14" s="1">
        <v>44</v>
      </c>
      <c r="U14" s="1">
        <f t="shared" si="4"/>
        <v>96</v>
      </c>
      <c r="V14" s="1">
        <v>1</v>
      </c>
      <c r="W14" s="4" t="e">
        <f t="shared" si="5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6"/>
        <v>0</v>
      </c>
      <c r="AD14" s="1">
        <v>0</v>
      </c>
    </row>
    <row r="15" spans="1:30" ht="15">
      <c r="A15" s="40" t="s">
        <v>372</v>
      </c>
      <c r="B15" s="41">
        <v>3</v>
      </c>
      <c r="C15" s="40" t="s">
        <v>42</v>
      </c>
      <c r="D15" s="40" t="s">
        <v>19</v>
      </c>
      <c r="F15" s="39" t="s">
        <v>379</v>
      </c>
      <c r="G15" s="11">
        <f aca="true" t="shared" si="8" ref="G15:G30">J15/H15</f>
        <v>0.13793103448275862</v>
      </c>
      <c r="H15" s="7">
        <f t="shared" si="1"/>
        <v>29</v>
      </c>
      <c r="I15" s="7">
        <f t="shared" si="1"/>
        <v>6</v>
      </c>
      <c r="J15" s="7">
        <f t="shared" si="1"/>
        <v>4</v>
      </c>
      <c r="K15" s="7">
        <f t="shared" si="1"/>
        <v>0</v>
      </c>
      <c r="L15" s="7">
        <f t="shared" si="1"/>
        <v>3</v>
      </c>
      <c r="M15" s="7">
        <f aca="true" t="shared" si="9" ref="M15:M30">I15+L15-K15</f>
        <v>9</v>
      </c>
      <c r="N15" s="7">
        <f t="shared" si="2"/>
        <v>1</v>
      </c>
      <c r="O15" s="4">
        <f t="shared" si="3"/>
        <v>0.2857142857142857</v>
      </c>
      <c r="P15" s="1">
        <v>49</v>
      </c>
      <c r="Q15" s="1">
        <v>12</v>
      </c>
      <c r="R15" s="1">
        <v>14</v>
      </c>
      <c r="S15" s="1">
        <v>2</v>
      </c>
      <c r="T15" s="1">
        <v>10</v>
      </c>
      <c r="U15" s="1">
        <f t="shared" si="4"/>
        <v>20</v>
      </c>
      <c r="V15" s="1">
        <v>1</v>
      </c>
      <c r="W15" s="4">
        <f t="shared" si="5"/>
        <v>0.5</v>
      </c>
      <c r="X15" s="1">
        <v>20</v>
      </c>
      <c r="Y15" s="1">
        <v>6</v>
      </c>
      <c r="Z15" s="1">
        <v>10</v>
      </c>
      <c r="AA15" s="1">
        <v>2</v>
      </c>
      <c r="AB15" s="1">
        <v>7</v>
      </c>
      <c r="AC15" s="1">
        <f t="shared" si="6"/>
        <v>11</v>
      </c>
      <c r="AD15" s="1">
        <v>0</v>
      </c>
    </row>
    <row r="16" spans="1:30" ht="15">
      <c r="A16" s="40">
        <v>25</v>
      </c>
      <c r="B16" s="41">
        <v>3</v>
      </c>
      <c r="C16" s="40" t="s">
        <v>43</v>
      </c>
      <c r="D16" s="40" t="s">
        <v>19</v>
      </c>
      <c r="E16" s="40"/>
      <c r="F16" s="39" t="s">
        <v>265</v>
      </c>
      <c r="G16" s="11">
        <f t="shared" si="8"/>
        <v>0.2857142857142857</v>
      </c>
      <c r="H16" s="7">
        <f t="shared" si="1"/>
        <v>49</v>
      </c>
      <c r="I16" s="7">
        <f t="shared" si="1"/>
        <v>8</v>
      </c>
      <c r="J16" s="7">
        <f t="shared" si="1"/>
        <v>14</v>
      </c>
      <c r="K16" s="7">
        <f t="shared" si="1"/>
        <v>2</v>
      </c>
      <c r="L16" s="7">
        <f t="shared" si="1"/>
        <v>9</v>
      </c>
      <c r="M16" s="7">
        <f t="shared" si="9"/>
        <v>15</v>
      </c>
      <c r="N16" s="7">
        <f t="shared" si="2"/>
        <v>1</v>
      </c>
      <c r="O16" s="4">
        <f t="shared" si="3"/>
        <v>0.26842105263157895</v>
      </c>
      <c r="P16" s="1">
        <v>380</v>
      </c>
      <c r="Q16" s="1">
        <v>61</v>
      </c>
      <c r="R16" s="1">
        <v>102</v>
      </c>
      <c r="S16" s="1">
        <v>16</v>
      </c>
      <c r="T16" s="1">
        <v>66</v>
      </c>
      <c r="U16" s="1">
        <f t="shared" si="4"/>
        <v>111</v>
      </c>
      <c r="V16" s="1">
        <v>10</v>
      </c>
      <c r="W16" s="4">
        <f t="shared" si="5"/>
        <v>0.26586102719033233</v>
      </c>
      <c r="X16" s="1">
        <v>331</v>
      </c>
      <c r="Y16" s="1">
        <v>53</v>
      </c>
      <c r="Z16" s="1">
        <v>88</v>
      </c>
      <c r="AA16" s="1">
        <v>14</v>
      </c>
      <c r="AB16" s="1">
        <v>57</v>
      </c>
      <c r="AC16" s="1">
        <f t="shared" si="6"/>
        <v>96</v>
      </c>
      <c r="AD16" s="1">
        <v>9</v>
      </c>
    </row>
    <row r="17" spans="1:30" ht="15">
      <c r="A17" s="40">
        <v>1</v>
      </c>
      <c r="B17" s="41">
        <v>2</v>
      </c>
      <c r="C17" s="40" t="s">
        <v>39</v>
      </c>
      <c r="D17" s="40" t="s">
        <v>20</v>
      </c>
      <c r="E17" s="40" t="s">
        <v>385</v>
      </c>
      <c r="F17" s="39" t="s">
        <v>336</v>
      </c>
      <c r="G17" s="11">
        <f t="shared" si="8"/>
        <v>0.05263157894736842</v>
      </c>
      <c r="H17" s="7">
        <f aca="true" t="shared" si="10" ref="H17:L30">P17-X17</f>
        <v>19</v>
      </c>
      <c r="I17" s="7">
        <f t="shared" si="10"/>
        <v>3</v>
      </c>
      <c r="J17" s="7">
        <f t="shared" si="10"/>
        <v>1</v>
      </c>
      <c r="K17" s="7">
        <f t="shared" si="10"/>
        <v>1</v>
      </c>
      <c r="L17" s="7">
        <f t="shared" si="10"/>
        <v>1</v>
      </c>
      <c r="M17" s="7">
        <f t="shared" si="9"/>
        <v>3</v>
      </c>
      <c r="N17" s="7">
        <f aca="true" t="shared" si="11" ref="N17:N30">V17-AD17</f>
        <v>0</v>
      </c>
      <c r="O17" s="4">
        <f aca="true" t="shared" si="12" ref="O17:O30">R17/P17</f>
        <v>0.3246753246753247</v>
      </c>
      <c r="P17" s="1">
        <v>308</v>
      </c>
      <c r="Q17" s="1">
        <v>61</v>
      </c>
      <c r="R17" s="1">
        <v>100</v>
      </c>
      <c r="S17" s="1">
        <v>14</v>
      </c>
      <c r="T17" s="1">
        <v>46</v>
      </c>
      <c r="U17" s="1">
        <f aca="true" t="shared" si="13" ref="U17:U30">Q17+T17-S17</f>
        <v>93</v>
      </c>
      <c r="V17" s="1">
        <v>5</v>
      </c>
      <c r="W17" s="4">
        <f aca="true" t="shared" si="14" ref="W17:W30">Z17/X17</f>
        <v>0.34256055363321797</v>
      </c>
      <c r="X17" s="1">
        <v>289</v>
      </c>
      <c r="Y17" s="1">
        <v>58</v>
      </c>
      <c r="Z17" s="1">
        <v>99</v>
      </c>
      <c r="AA17" s="1">
        <v>13</v>
      </c>
      <c r="AB17" s="1">
        <v>45</v>
      </c>
      <c r="AC17" s="1">
        <f aca="true" t="shared" si="15" ref="AC17:AC30">Y17+AB17-AA17</f>
        <v>90</v>
      </c>
      <c r="AD17" s="1">
        <v>5</v>
      </c>
    </row>
    <row r="18" spans="1:30" s="48" customFormat="1" ht="15">
      <c r="A18" s="42" t="s">
        <v>361</v>
      </c>
      <c r="B18" s="43">
        <v>3</v>
      </c>
      <c r="C18" s="42" t="s">
        <v>39</v>
      </c>
      <c r="D18" s="42" t="s">
        <v>20</v>
      </c>
      <c r="E18" s="42"/>
      <c r="F18" s="44" t="s">
        <v>316</v>
      </c>
      <c r="G18" s="50">
        <f>J18/H18</f>
        <v>0.2097902097902098</v>
      </c>
      <c r="H18" s="42">
        <f>P18-X18</f>
        <v>143</v>
      </c>
      <c r="I18" s="42">
        <f>Q18-Y18</f>
        <v>15</v>
      </c>
      <c r="J18" s="42">
        <f>R18-Z18</f>
        <v>30</v>
      </c>
      <c r="K18" s="42">
        <f>S18-AA18</f>
        <v>2</v>
      </c>
      <c r="L18" s="42">
        <f>T18-AB18</f>
        <v>15</v>
      </c>
      <c r="M18" s="42">
        <f>I18+L18-K18</f>
        <v>28</v>
      </c>
      <c r="N18" s="42">
        <f>V18-AD18</f>
        <v>1</v>
      </c>
      <c r="O18" s="51">
        <f>R18/P18</f>
        <v>0.2616822429906542</v>
      </c>
      <c r="P18" s="48">
        <v>214</v>
      </c>
      <c r="Q18" s="48">
        <v>24</v>
      </c>
      <c r="R18" s="48">
        <v>56</v>
      </c>
      <c r="S18" s="48">
        <v>5</v>
      </c>
      <c r="T18" s="48">
        <v>25</v>
      </c>
      <c r="U18" s="48">
        <f>Q18+T18-S18</f>
        <v>44</v>
      </c>
      <c r="V18" s="48">
        <v>1</v>
      </c>
      <c r="W18" s="51">
        <f>Z18/X18</f>
        <v>0.36619718309859156</v>
      </c>
      <c r="X18" s="48">
        <v>71</v>
      </c>
      <c r="Y18" s="48">
        <v>9</v>
      </c>
      <c r="Z18" s="48">
        <v>26</v>
      </c>
      <c r="AA18" s="48">
        <v>3</v>
      </c>
      <c r="AB18" s="48">
        <v>10</v>
      </c>
      <c r="AC18" s="48">
        <f>Y18+AB18-AA18</f>
        <v>16</v>
      </c>
      <c r="AD18" s="48">
        <v>0</v>
      </c>
    </row>
    <row r="19" spans="1:30" s="48" customFormat="1" ht="15">
      <c r="A19" s="42">
        <v>11</v>
      </c>
      <c r="B19" s="43">
        <v>2</v>
      </c>
      <c r="C19" s="42" t="s">
        <v>41</v>
      </c>
      <c r="D19" s="42" t="s">
        <v>18</v>
      </c>
      <c r="E19" s="42"/>
      <c r="F19" s="44" t="s">
        <v>296</v>
      </c>
      <c r="G19" s="50">
        <f t="shared" si="8"/>
        <v>0.2554112554112554</v>
      </c>
      <c r="H19" s="42">
        <f t="shared" si="10"/>
        <v>231</v>
      </c>
      <c r="I19" s="42">
        <f t="shared" si="10"/>
        <v>40</v>
      </c>
      <c r="J19" s="42">
        <f t="shared" si="10"/>
        <v>59</v>
      </c>
      <c r="K19" s="42">
        <f t="shared" si="10"/>
        <v>2</v>
      </c>
      <c r="L19" s="42">
        <f t="shared" si="10"/>
        <v>18</v>
      </c>
      <c r="M19" s="42">
        <f>I19+L19-K19</f>
        <v>56</v>
      </c>
      <c r="N19" s="42">
        <f t="shared" si="11"/>
        <v>8</v>
      </c>
      <c r="O19" s="51">
        <f t="shared" si="12"/>
        <v>0.2554112554112554</v>
      </c>
      <c r="P19" s="48">
        <v>231</v>
      </c>
      <c r="Q19" s="48">
        <v>40</v>
      </c>
      <c r="R19" s="48">
        <v>59</v>
      </c>
      <c r="S19" s="48">
        <v>2</v>
      </c>
      <c r="T19" s="48">
        <v>18</v>
      </c>
      <c r="U19" s="48">
        <f t="shared" si="13"/>
        <v>56</v>
      </c>
      <c r="V19" s="48">
        <v>8</v>
      </c>
      <c r="W19" s="51" t="e">
        <f t="shared" si="14"/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 t="shared" si="15"/>
        <v>0</v>
      </c>
      <c r="AD19" s="48">
        <v>0</v>
      </c>
    </row>
    <row r="20" spans="1:30" s="48" customFormat="1" ht="15">
      <c r="A20" s="42">
        <v>5</v>
      </c>
      <c r="B20" s="43">
        <v>3</v>
      </c>
      <c r="C20" s="42" t="s">
        <v>51</v>
      </c>
      <c r="D20" s="42" t="s">
        <v>19</v>
      </c>
      <c r="E20" s="42"/>
      <c r="F20" s="44" t="s">
        <v>303</v>
      </c>
      <c r="G20" s="50">
        <f>J20/H20</f>
        <v>0.28823529411764703</v>
      </c>
      <c r="H20" s="42">
        <f aca="true" t="shared" si="16" ref="H20:L22">P20-X20</f>
        <v>340</v>
      </c>
      <c r="I20" s="42">
        <f t="shared" si="16"/>
        <v>48</v>
      </c>
      <c r="J20" s="42">
        <f t="shared" si="16"/>
        <v>98</v>
      </c>
      <c r="K20" s="42">
        <f t="shared" si="16"/>
        <v>19</v>
      </c>
      <c r="L20" s="42">
        <f t="shared" si="16"/>
        <v>52</v>
      </c>
      <c r="M20" s="42">
        <f>I20+L20-K20</f>
        <v>81</v>
      </c>
      <c r="N20" s="42">
        <f>V20-AD20</f>
        <v>1</v>
      </c>
      <c r="O20" s="51">
        <f>R20/P20</f>
        <v>0.28823529411764703</v>
      </c>
      <c r="P20" s="48">
        <v>340</v>
      </c>
      <c r="Q20" s="48">
        <v>48</v>
      </c>
      <c r="R20" s="48">
        <v>98</v>
      </c>
      <c r="S20" s="48">
        <v>19</v>
      </c>
      <c r="T20" s="48">
        <v>52</v>
      </c>
      <c r="U20" s="48">
        <f>Q20+T20-S20</f>
        <v>81</v>
      </c>
      <c r="V20" s="48">
        <v>1</v>
      </c>
      <c r="W20" s="51" t="e">
        <f>Z20/X20</f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>Y20+AB20-AA20</f>
        <v>0</v>
      </c>
      <c r="AD20" s="48">
        <v>0</v>
      </c>
    </row>
    <row r="21" spans="1:30" s="48" customFormat="1" ht="15">
      <c r="A21" s="42" t="s">
        <v>361</v>
      </c>
      <c r="B21" s="43">
        <v>3</v>
      </c>
      <c r="C21" s="42" t="s">
        <v>41</v>
      </c>
      <c r="D21" s="42" t="s">
        <v>15</v>
      </c>
      <c r="E21" s="42" t="s">
        <v>19</v>
      </c>
      <c r="F21" s="44" t="s">
        <v>355</v>
      </c>
      <c r="G21" s="50">
        <f>J21/H21</f>
        <v>0.26737967914438504</v>
      </c>
      <c r="H21" s="42">
        <f t="shared" si="16"/>
        <v>187</v>
      </c>
      <c r="I21" s="42">
        <f t="shared" si="16"/>
        <v>27</v>
      </c>
      <c r="J21" s="42">
        <f t="shared" si="16"/>
        <v>50</v>
      </c>
      <c r="K21" s="42">
        <f t="shared" si="16"/>
        <v>8</v>
      </c>
      <c r="L21" s="42">
        <f t="shared" si="16"/>
        <v>28</v>
      </c>
      <c r="M21" s="42">
        <f>I21+L21-K21</f>
        <v>47</v>
      </c>
      <c r="N21" s="42">
        <f>V21-AD21</f>
        <v>1</v>
      </c>
      <c r="O21" s="51">
        <f>R21/P21</f>
        <v>0.26737967914438504</v>
      </c>
      <c r="P21" s="48">
        <v>187</v>
      </c>
      <c r="Q21" s="48">
        <v>27</v>
      </c>
      <c r="R21" s="48">
        <v>50</v>
      </c>
      <c r="S21" s="48">
        <v>8</v>
      </c>
      <c r="T21" s="48">
        <v>28</v>
      </c>
      <c r="U21" s="48">
        <f>Q21+T21-S21</f>
        <v>47</v>
      </c>
      <c r="V21" s="48">
        <v>1</v>
      </c>
      <c r="W21" s="51" t="e">
        <f>Z21/X21</f>
        <v>#DIV/0!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f>Y21+AB21-AA21</f>
        <v>0</v>
      </c>
      <c r="AD21" s="48">
        <v>0</v>
      </c>
    </row>
    <row r="22" spans="1:30" s="48" customFormat="1" ht="15">
      <c r="A22" s="42">
        <v>10</v>
      </c>
      <c r="B22" s="43">
        <v>3</v>
      </c>
      <c r="C22" s="42" t="s">
        <v>42</v>
      </c>
      <c r="D22" s="42" t="s">
        <v>16</v>
      </c>
      <c r="E22" s="42"/>
      <c r="F22" s="44" t="s">
        <v>297</v>
      </c>
      <c r="G22" s="50">
        <f>J22/H22</f>
        <v>0.28232189973614774</v>
      </c>
      <c r="H22" s="42">
        <f t="shared" si="16"/>
        <v>379</v>
      </c>
      <c r="I22" s="42">
        <f t="shared" si="16"/>
        <v>61</v>
      </c>
      <c r="J22" s="42">
        <f t="shared" si="16"/>
        <v>107</v>
      </c>
      <c r="K22" s="42">
        <f t="shared" si="16"/>
        <v>8</v>
      </c>
      <c r="L22" s="42">
        <f t="shared" si="16"/>
        <v>51</v>
      </c>
      <c r="M22" s="42">
        <f>I22+L22-K22</f>
        <v>104</v>
      </c>
      <c r="N22" s="42">
        <f>V22-AD22</f>
        <v>1</v>
      </c>
      <c r="O22" s="51">
        <f>R22/P22</f>
        <v>0.28232189973614774</v>
      </c>
      <c r="P22" s="48">
        <v>379</v>
      </c>
      <c r="Q22" s="48">
        <v>61</v>
      </c>
      <c r="R22" s="48">
        <v>107</v>
      </c>
      <c r="S22" s="48">
        <v>8</v>
      </c>
      <c r="T22" s="48">
        <v>51</v>
      </c>
      <c r="U22" s="48">
        <f>Q22+T22-S22</f>
        <v>104</v>
      </c>
      <c r="V22" s="48">
        <v>1</v>
      </c>
      <c r="W22" s="51" t="e">
        <f>Z22/X22</f>
        <v>#DIV/0!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f>Y22+AB22-AA22</f>
        <v>0</v>
      </c>
      <c r="AD22" s="48">
        <v>0</v>
      </c>
    </row>
    <row r="23" spans="1:30" s="48" customFormat="1" ht="15">
      <c r="A23" s="42">
        <v>13</v>
      </c>
      <c r="B23" s="43">
        <v>2</v>
      </c>
      <c r="C23" s="42" t="s">
        <v>44</v>
      </c>
      <c r="D23" s="42" t="s">
        <v>15</v>
      </c>
      <c r="E23" s="42"/>
      <c r="F23" s="44" t="s">
        <v>257</v>
      </c>
      <c r="G23" s="50">
        <f t="shared" si="8"/>
        <v>0.30666666666666664</v>
      </c>
      <c r="H23" s="42">
        <f t="shared" si="10"/>
        <v>75</v>
      </c>
      <c r="I23" s="42">
        <f t="shared" si="10"/>
        <v>14</v>
      </c>
      <c r="J23" s="42">
        <f t="shared" si="10"/>
        <v>23</v>
      </c>
      <c r="K23" s="42">
        <f t="shared" si="10"/>
        <v>5</v>
      </c>
      <c r="L23" s="42">
        <f t="shared" si="10"/>
        <v>14</v>
      </c>
      <c r="M23" s="42">
        <f t="shared" si="9"/>
        <v>23</v>
      </c>
      <c r="N23" s="42">
        <f t="shared" si="11"/>
        <v>2</v>
      </c>
      <c r="O23" s="51">
        <f t="shared" si="12"/>
        <v>0.3058252427184466</v>
      </c>
      <c r="P23" s="48">
        <v>206</v>
      </c>
      <c r="Q23" s="48">
        <v>32</v>
      </c>
      <c r="R23" s="48">
        <v>63</v>
      </c>
      <c r="S23" s="48">
        <v>9</v>
      </c>
      <c r="T23" s="48">
        <v>35</v>
      </c>
      <c r="U23" s="48">
        <f t="shared" si="13"/>
        <v>58</v>
      </c>
      <c r="V23" s="48">
        <v>5</v>
      </c>
      <c r="W23" s="51">
        <f t="shared" si="14"/>
        <v>0.3053435114503817</v>
      </c>
      <c r="X23" s="48">
        <v>131</v>
      </c>
      <c r="Y23" s="48">
        <v>18</v>
      </c>
      <c r="Z23" s="48">
        <v>40</v>
      </c>
      <c r="AA23" s="48">
        <v>4</v>
      </c>
      <c r="AB23" s="48">
        <v>21</v>
      </c>
      <c r="AC23" s="48">
        <f t="shared" si="15"/>
        <v>35</v>
      </c>
      <c r="AD23" s="48">
        <v>3</v>
      </c>
    </row>
    <row r="24" spans="1:30" s="48" customFormat="1" ht="15">
      <c r="A24" s="42" t="s">
        <v>360</v>
      </c>
      <c r="B24" s="43">
        <v>3</v>
      </c>
      <c r="C24" s="42" t="s">
        <v>39</v>
      </c>
      <c r="D24" s="42" t="s">
        <v>73</v>
      </c>
      <c r="E24" s="42" t="s">
        <v>16</v>
      </c>
      <c r="F24" s="44" t="s">
        <v>295</v>
      </c>
      <c r="G24" s="50">
        <f t="shared" si="8"/>
        <v>0.2847682119205298</v>
      </c>
      <c r="H24" s="42">
        <f t="shared" si="10"/>
        <v>151</v>
      </c>
      <c r="I24" s="42">
        <f t="shared" si="10"/>
        <v>28</v>
      </c>
      <c r="J24" s="42">
        <f t="shared" si="10"/>
        <v>43</v>
      </c>
      <c r="K24" s="42">
        <f t="shared" si="10"/>
        <v>2</v>
      </c>
      <c r="L24" s="42">
        <f t="shared" si="10"/>
        <v>13</v>
      </c>
      <c r="M24" s="42">
        <f t="shared" si="9"/>
        <v>39</v>
      </c>
      <c r="N24" s="42">
        <f t="shared" si="11"/>
        <v>12</v>
      </c>
      <c r="O24" s="51">
        <f t="shared" si="12"/>
        <v>0.2988505747126437</v>
      </c>
      <c r="P24" s="48">
        <v>174</v>
      </c>
      <c r="Q24" s="48">
        <v>34</v>
      </c>
      <c r="R24" s="48">
        <v>52</v>
      </c>
      <c r="S24" s="48">
        <v>3</v>
      </c>
      <c r="T24" s="48">
        <v>19</v>
      </c>
      <c r="U24" s="48">
        <f t="shared" si="13"/>
        <v>50</v>
      </c>
      <c r="V24" s="48">
        <v>13</v>
      </c>
      <c r="W24" s="51">
        <f t="shared" si="14"/>
        <v>0.391304347826087</v>
      </c>
      <c r="X24" s="48">
        <v>23</v>
      </c>
      <c r="Y24" s="48">
        <v>6</v>
      </c>
      <c r="Z24" s="48">
        <v>9</v>
      </c>
      <c r="AA24" s="48">
        <v>1</v>
      </c>
      <c r="AB24" s="48">
        <v>6</v>
      </c>
      <c r="AC24" s="48">
        <f t="shared" si="15"/>
        <v>11</v>
      </c>
      <c r="AD24" s="48">
        <v>1</v>
      </c>
    </row>
    <row r="25" spans="1:30" s="48" customFormat="1" ht="15">
      <c r="A25" s="42">
        <v>2</v>
      </c>
      <c r="B25" s="43">
        <v>3</v>
      </c>
      <c r="C25" s="42" t="s">
        <v>43</v>
      </c>
      <c r="D25" s="42" t="s">
        <v>15</v>
      </c>
      <c r="E25" s="42"/>
      <c r="F25" s="44" t="s">
        <v>293</v>
      </c>
      <c r="G25" s="50">
        <f t="shared" si="8"/>
        <v>0.2</v>
      </c>
      <c r="H25" s="42">
        <f t="shared" si="10"/>
        <v>35</v>
      </c>
      <c r="I25" s="42">
        <f t="shared" si="10"/>
        <v>4</v>
      </c>
      <c r="J25" s="42">
        <f t="shared" si="10"/>
        <v>7</v>
      </c>
      <c r="K25" s="42">
        <f t="shared" si="10"/>
        <v>2</v>
      </c>
      <c r="L25" s="42">
        <f t="shared" si="10"/>
        <v>3</v>
      </c>
      <c r="M25" s="42">
        <f t="shared" si="9"/>
        <v>5</v>
      </c>
      <c r="N25" s="42">
        <f t="shared" si="11"/>
        <v>0</v>
      </c>
      <c r="O25" s="51">
        <f t="shared" si="12"/>
        <v>0.2</v>
      </c>
      <c r="P25" s="48">
        <v>35</v>
      </c>
      <c r="Q25" s="48">
        <v>4</v>
      </c>
      <c r="R25" s="48">
        <v>7</v>
      </c>
      <c r="S25" s="48">
        <v>2</v>
      </c>
      <c r="T25" s="48">
        <v>3</v>
      </c>
      <c r="U25" s="48">
        <f t="shared" si="13"/>
        <v>5</v>
      </c>
      <c r="V25" s="48">
        <v>0</v>
      </c>
      <c r="W25" s="51" t="e">
        <f t="shared" si="14"/>
        <v>#DIV/0!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f t="shared" si="15"/>
        <v>0</v>
      </c>
      <c r="AD25" s="48">
        <v>0</v>
      </c>
    </row>
    <row r="26" spans="1:30" s="48" customFormat="1" ht="15">
      <c r="A26" s="42">
        <v>19</v>
      </c>
      <c r="B26" s="43">
        <v>3</v>
      </c>
      <c r="C26" s="42" t="s">
        <v>64</v>
      </c>
      <c r="D26" s="42" t="s">
        <v>73</v>
      </c>
      <c r="E26" s="42" t="s">
        <v>18</v>
      </c>
      <c r="F26" s="44" t="s">
        <v>331</v>
      </c>
      <c r="G26" s="50">
        <f t="shared" si="8"/>
        <v>0.22916666666666666</v>
      </c>
      <c r="H26" s="42">
        <f t="shared" si="10"/>
        <v>48</v>
      </c>
      <c r="I26" s="42">
        <f t="shared" si="10"/>
        <v>8</v>
      </c>
      <c r="J26" s="42">
        <f t="shared" si="10"/>
        <v>11</v>
      </c>
      <c r="K26" s="42">
        <f t="shared" si="10"/>
        <v>0</v>
      </c>
      <c r="L26" s="42">
        <f t="shared" si="10"/>
        <v>4</v>
      </c>
      <c r="M26" s="42">
        <f t="shared" si="9"/>
        <v>12</v>
      </c>
      <c r="N26" s="42">
        <f t="shared" si="11"/>
        <v>1</v>
      </c>
      <c r="O26" s="51">
        <f t="shared" si="12"/>
        <v>0.25824175824175827</v>
      </c>
      <c r="P26" s="48">
        <v>182</v>
      </c>
      <c r="Q26" s="48">
        <v>25</v>
      </c>
      <c r="R26" s="48">
        <v>47</v>
      </c>
      <c r="S26" s="48">
        <v>0</v>
      </c>
      <c r="T26" s="48">
        <v>12</v>
      </c>
      <c r="U26" s="48">
        <f t="shared" si="13"/>
        <v>37</v>
      </c>
      <c r="V26" s="48">
        <v>2</v>
      </c>
      <c r="W26" s="51">
        <f t="shared" si="14"/>
        <v>0.26865671641791045</v>
      </c>
      <c r="X26" s="48">
        <v>134</v>
      </c>
      <c r="Y26" s="48">
        <v>17</v>
      </c>
      <c r="Z26" s="48">
        <v>36</v>
      </c>
      <c r="AA26" s="48">
        <v>0</v>
      </c>
      <c r="AB26" s="48">
        <v>8</v>
      </c>
      <c r="AC26" s="48">
        <f t="shared" si="15"/>
        <v>25</v>
      </c>
      <c r="AD26" s="48">
        <v>1</v>
      </c>
    </row>
    <row r="27" spans="1:30" s="48" customFormat="1" ht="15">
      <c r="A27" s="42">
        <v>1</v>
      </c>
      <c r="B27" s="43">
        <v>3</v>
      </c>
      <c r="C27" s="42" t="s">
        <v>51</v>
      </c>
      <c r="D27" s="42" t="s">
        <v>14</v>
      </c>
      <c r="E27" s="42"/>
      <c r="F27" s="44" t="s">
        <v>292</v>
      </c>
      <c r="G27" s="50">
        <f>J27/H27</f>
        <v>0.1415929203539823</v>
      </c>
      <c r="H27" s="42">
        <f>P27-X27</f>
        <v>113</v>
      </c>
      <c r="I27" s="42">
        <f>Q27-Y27</f>
        <v>8</v>
      </c>
      <c r="J27" s="42">
        <f>R27-Z27</f>
        <v>16</v>
      </c>
      <c r="K27" s="42">
        <f>S27-AA27</f>
        <v>2</v>
      </c>
      <c r="L27" s="42">
        <f>T27-AB27</f>
        <v>7</v>
      </c>
      <c r="M27" s="42">
        <f>I27+L27-K27</f>
        <v>13</v>
      </c>
      <c r="N27" s="42">
        <f t="shared" si="11"/>
        <v>0</v>
      </c>
      <c r="O27" s="51">
        <f t="shared" si="12"/>
        <v>0.1415929203539823</v>
      </c>
      <c r="P27" s="48">
        <v>113</v>
      </c>
      <c r="Q27" s="48">
        <v>8</v>
      </c>
      <c r="R27" s="48">
        <v>16</v>
      </c>
      <c r="S27" s="48">
        <v>2</v>
      </c>
      <c r="T27" s="48">
        <v>7</v>
      </c>
      <c r="U27" s="48">
        <f t="shared" si="13"/>
        <v>13</v>
      </c>
      <c r="V27" s="48">
        <v>0</v>
      </c>
      <c r="W27" s="51" t="e">
        <f t="shared" si="14"/>
        <v>#DIV/0!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f t="shared" si="15"/>
        <v>0</v>
      </c>
      <c r="AD27" s="48">
        <v>0</v>
      </c>
    </row>
    <row r="28" spans="1:30" s="48" customFormat="1" ht="15">
      <c r="A28" s="42">
        <v>3</v>
      </c>
      <c r="B28" s="43">
        <v>3</v>
      </c>
      <c r="C28" s="42" t="s">
        <v>51</v>
      </c>
      <c r="D28" s="42" t="s">
        <v>71</v>
      </c>
      <c r="E28" s="42" t="s">
        <v>17</v>
      </c>
      <c r="F28" s="44" t="s">
        <v>294</v>
      </c>
      <c r="G28" s="50">
        <f t="shared" si="8"/>
        <v>0.15151515151515152</v>
      </c>
      <c r="H28" s="42">
        <f t="shared" si="10"/>
        <v>33</v>
      </c>
      <c r="I28" s="42">
        <f t="shared" si="10"/>
        <v>2</v>
      </c>
      <c r="J28" s="42">
        <f t="shared" si="10"/>
        <v>5</v>
      </c>
      <c r="K28" s="42">
        <f t="shared" si="10"/>
        <v>0</v>
      </c>
      <c r="L28" s="42">
        <f t="shared" si="10"/>
        <v>0</v>
      </c>
      <c r="M28" s="42">
        <f t="shared" si="9"/>
        <v>2</v>
      </c>
      <c r="N28" s="42">
        <f t="shared" si="11"/>
        <v>0</v>
      </c>
      <c r="O28" s="51">
        <f t="shared" si="12"/>
        <v>0.15151515151515152</v>
      </c>
      <c r="P28" s="48">
        <v>33</v>
      </c>
      <c r="Q28" s="48">
        <v>2</v>
      </c>
      <c r="R28" s="48">
        <v>5</v>
      </c>
      <c r="S28" s="48">
        <v>0</v>
      </c>
      <c r="T28" s="48">
        <v>0</v>
      </c>
      <c r="U28" s="48">
        <f t="shared" si="13"/>
        <v>2</v>
      </c>
      <c r="V28" s="48">
        <v>0</v>
      </c>
      <c r="W28" s="51" t="e">
        <f t="shared" si="14"/>
        <v>#DIV/0!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f t="shared" si="15"/>
        <v>0</v>
      </c>
      <c r="AD28" s="48">
        <v>0</v>
      </c>
    </row>
    <row r="29" spans="1:30" s="48" customFormat="1" ht="15">
      <c r="A29" s="42">
        <v>23</v>
      </c>
      <c r="B29" s="43">
        <v>3</v>
      </c>
      <c r="C29" s="42" t="s">
        <v>58</v>
      </c>
      <c r="D29" s="42" t="s">
        <v>19</v>
      </c>
      <c r="E29" s="42"/>
      <c r="F29" s="44" t="s">
        <v>301</v>
      </c>
      <c r="G29" s="50">
        <f t="shared" si="8"/>
        <v>0.2625</v>
      </c>
      <c r="H29" s="42">
        <f t="shared" si="10"/>
        <v>160</v>
      </c>
      <c r="I29" s="42">
        <f t="shared" si="10"/>
        <v>27</v>
      </c>
      <c r="J29" s="42">
        <f t="shared" si="10"/>
        <v>42</v>
      </c>
      <c r="K29" s="42">
        <f t="shared" si="10"/>
        <v>8</v>
      </c>
      <c r="L29" s="42">
        <f t="shared" si="10"/>
        <v>36</v>
      </c>
      <c r="M29" s="42">
        <f t="shared" si="9"/>
        <v>55</v>
      </c>
      <c r="N29" s="42">
        <f t="shared" si="11"/>
        <v>1</v>
      </c>
      <c r="O29" s="51">
        <f t="shared" si="12"/>
        <v>0.2625</v>
      </c>
      <c r="P29" s="48">
        <v>160</v>
      </c>
      <c r="Q29" s="48">
        <v>27</v>
      </c>
      <c r="R29" s="48">
        <v>42</v>
      </c>
      <c r="S29" s="48">
        <v>8</v>
      </c>
      <c r="T29" s="48">
        <v>36</v>
      </c>
      <c r="U29" s="48">
        <f t="shared" si="13"/>
        <v>55</v>
      </c>
      <c r="V29" s="48">
        <v>1</v>
      </c>
      <c r="W29" s="51" t="e">
        <f t="shared" si="14"/>
        <v>#DIV/0!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f t="shared" si="15"/>
        <v>0</v>
      </c>
      <c r="AD29" s="48">
        <v>0</v>
      </c>
    </row>
    <row r="30" spans="1:30" s="48" customFormat="1" ht="15.75" thickBot="1">
      <c r="A30" s="42">
        <v>1</v>
      </c>
      <c r="B30" s="43">
        <v>3</v>
      </c>
      <c r="C30" s="42" t="s">
        <v>364</v>
      </c>
      <c r="D30" s="42" t="s">
        <v>19</v>
      </c>
      <c r="E30" s="42"/>
      <c r="F30" s="44" t="s">
        <v>302</v>
      </c>
      <c r="G30" s="50">
        <f t="shared" si="8"/>
        <v>0.3333333333333333</v>
      </c>
      <c r="H30" s="42">
        <f t="shared" si="10"/>
        <v>3</v>
      </c>
      <c r="I30" s="42">
        <f t="shared" si="10"/>
        <v>3</v>
      </c>
      <c r="J30" s="42">
        <f t="shared" si="10"/>
        <v>1</v>
      </c>
      <c r="K30" s="42">
        <f t="shared" si="10"/>
        <v>0</v>
      </c>
      <c r="L30" s="42">
        <f t="shared" si="10"/>
        <v>0</v>
      </c>
      <c r="M30" s="42">
        <f t="shared" si="9"/>
        <v>3</v>
      </c>
      <c r="N30" s="42">
        <f t="shared" si="11"/>
        <v>0</v>
      </c>
      <c r="O30" s="51">
        <f t="shared" si="12"/>
        <v>0.3333333333333333</v>
      </c>
      <c r="P30" s="48">
        <v>3</v>
      </c>
      <c r="Q30" s="48">
        <v>3</v>
      </c>
      <c r="R30" s="48">
        <v>1</v>
      </c>
      <c r="S30" s="48">
        <v>0</v>
      </c>
      <c r="T30" s="48">
        <v>0</v>
      </c>
      <c r="U30" s="48">
        <f t="shared" si="13"/>
        <v>3</v>
      </c>
      <c r="V30" s="48">
        <v>0</v>
      </c>
      <c r="W30" s="51" t="e">
        <f t="shared" si="14"/>
        <v>#DIV/0!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f t="shared" si="15"/>
        <v>0</v>
      </c>
      <c r="AD30" s="48">
        <v>0</v>
      </c>
    </row>
    <row r="31" spans="1:14" ht="15.75" thickBot="1">
      <c r="A31" s="7">
        <f>SUM(A4:A30)</f>
        <v>232</v>
      </c>
      <c r="B31" s="7"/>
      <c r="C31" s="7"/>
      <c r="D31" s="7"/>
      <c r="E31" s="7"/>
      <c r="F31" s="10"/>
      <c r="G31" s="14">
        <f>J31/H31</f>
        <v>0.2711583924349882</v>
      </c>
      <c r="H31" s="15">
        <f aca="true" t="shared" si="17" ref="H31:N31">SUM(H4:H30)</f>
        <v>4230</v>
      </c>
      <c r="I31" s="15">
        <f t="shared" si="17"/>
        <v>623</v>
      </c>
      <c r="J31" s="15">
        <f t="shared" si="17"/>
        <v>1147</v>
      </c>
      <c r="K31" s="15">
        <f t="shared" si="17"/>
        <v>114</v>
      </c>
      <c r="L31" s="15">
        <f t="shared" si="17"/>
        <v>519</v>
      </c>
      <c r="M31" s="15">
        <f t="shared" si="17"/>
        <v>1028</v>
      </c>
      <c r="N31" s="16">
        <f t="shared" si="17"/>
        <v>84</v>
      </c>
    </row>
    <row r="32" spans="1:14" ht="15">
      <c r="A32" s="7"/>
      <c r="B32" s="7"/>
      <c r="C32" s="7"/>
      <c r="D32" s="7"/>
      <c r="E32" s="7"/>
      <c r="F32" s="10"/>
      <c r="G32" s="7"/>
      <c r="H32" s="7"/>
      <c r="I32" s="7"/>
      <c r="J32" s="7"/>
      <c r="K32" s="7"/>
      <c r="L32" s="7"/>
      <c r="M32" s="7"/>
      <c r="N32" s="7"/>
    </row>
    <row r="33" spans="1:30" s="3" customFormat="1" ht="14.25">
      <c r="A33" s="8" t="s">
        <v>0</v>
      </c>
      <c r="B33" s="8" t="s">
        <v>30</v>
      </c>
      <c r="C33" s="8" t="s">
        <v>38</v>
      </c>
      <c r="D33" s="8"/>
      <c r="E33" s="8"/>
      <c r="F33" s="9" t="s">
        <v>3</v>
      </c>
      <c r="G33" s="8" t="s">
        <v>21</v>
      </c>
      <c r="H33" s="8" t="s">
        <v>22</v>
      </c>
      <c r="I33" s="8" t="s">
        <v>23</v>
      </c>
      <c r="J33" s="8" t="s">
        <v>24</v>
      </c>
      <c r="K33" s="8" t="s">
        <v>25</v>
      </c>
      <c r="L33" s="8" t="s">
        <v>7</v>
      </c>
      <c r="M33" s="8" t="s">
        <v>26</v>
      </c>
      <c r="N33" s="8" t="s">
        <v>27</v>
      </c>
      <c r="O33" s="3" t="s">
        <v>21</v>
      </c>
      <c r="P33" s="3" t="s">
        <v>22</v>
      </c>
      <c r="Q33" s="3" t="s">
        <v>23</v>
      </c>
      <c r="R33" s="3" t="s">
        <v>24</v>
      </c>
      <c r="S33" s="3" t="s">
        <v>25</v>
      </c>
      <c r="T33" s="3" t="s">
        <v>7</v>
      </c>
      <c r="U33" s="3" t="s">
        <v>26</v>
      </c>
      <c r="V33" s="3" t="s">
        <v>27</v>
      </c>
      <c r="W33" s="3" t="s">
        <v>21</v>
      </c>
      <c r="X33" s="3" t="s">
        <v>22</v>
      </c>
      <c r="Y33" s="3" t="s">
        <v>23</v>
      </c>
      <c r="Z33" s="3" t="s">
        <v>24</v>
      </c>
      <c r="AA33" s="3" t="s">
        <v>25</v>
      </c>
      <c r="AB33" s="3" t="s">
        <v>7</v>
      </c>
      <c r="AC33" s="3" t="s">
        <v>26</v>
      </c>
      <c r="AD33" s="3" t="s">
        <v>27</v>
      </c>
    </row>
    <row r="34" spans="1:30" ht="15">
      <c r="A34" s="40">
        <v>29</v>
      </c>
      <c r="B34" s="41">
        <v>2</v>
      </c>
      <c r="C34" s="40" t="s">
        <v>44</v>
      </c>
      <c r="D34" s="40">
        <v>1</v>
      </c>
      <c r="E34" s="40"/>
      <c r="F34" s="39" t="s">
        <v>304</v>
      </c>
      <c r="G34" s="12">
        <f aca="true" t="shared" si="18" ref="G34:G48">M34/K34*9</f>
        <v>2.6470588235294117</v>
      </c>
      <c r="H34" s="12">
        <f aca="true" t="shared" si="19" ref="H34:H48">(L34+N34)/K34</f>
        <v>0.9117647058823529</v>
      </c>
      <c r="I34" s="7">
        <f aca="true" t="shared" si="20" ref="I34:N41">Q34-Y34</f>
        <v>0</v>
      </c>
      <c r="J34" s="7">
        <f t="shared" si="20"/>
        <v>23</v>
      </c>
      <c r="K34" s="13">
        <f t="shared" si="20"/>
        <v>34</v>
      </c>
      <c r="L34" s="7">
        <f t="shared" si="20"/>
        <v>19</v>
      </c>
      <c r="M34" s="7">
        <f t="shared" si="20"/>
        <v>10</v>
      </c>
      <c r="N34" s="7">
        <f t="shared" si="20"/>
        <v>12</v>
      </c>
      <c r="O34" s="5">
        <f aca="true" t="shared" si="21" ref="O34:O41">U34/S34*9</f>
        <v>2.6470588235294117</v>
      </c>
      <c r="P34" s="5">
        <f aca="true" t="shared" si="22" ref="P34:P41">(T34+V34)/S34</f>
        <v>0.9117647058823529</v>
      </c>
      <c r="Q34" s="1">
        <v>0</v>
      </c>
      <c r="R34" s="1">
        <v>23</v>
      </c>
      <c r="S34" s="34">
        <v>34</v>
      </c>
      <c r="T34" s="1">
        <v>19</v>
      </c>
      <c r="U34" s="1">
        <v>10</v>
      </c>
      <c r="V34" s="1">
        <v>12</v>
      </c>
      <c r="W34" s="5" t="e">
        <f aca="true" t="shared" si="23" ref="W34:W41">AC34/AA34*9</f>
        <v>#DIV/0!</v>
      </c>
      <c r="X34" s="5" t="e">
        <f aca="true" t="shared" si="24" ref="X34:X41">(AB34+AD34)/AA34</f>
        <v>#DIV/0!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</row>
    <row r="35" spans="1:30" ht="15">
      <c r="A35" s="40">
        <v>1</v>
      </c>
      <c r="B35" s="41">
        <v>3</v>
      </c>
      <c r="C35" s="40" t="s">
        <v>44</v>
      </c>
      <c r="D35" s="40">
        <v>2</v>
      </c>
      <c r="E35" s="40"/>
      <c r="F35" s="39" t="s">
        <v>274</v>
      </c>
      <c r="G35" s="12">
        <f t="shared" si="18"/>
        <v>3.532710280373831</v>
      </c>
      <c r="H35" s="12">
        <f t="shared" si="19"/>
        <v>1.0654205607476634</v>
      </c>
      <c r="I35" s="7">
        <f t="shared" si="20"/>
        <v>1</v>
      </c>
      <c r="J35" s="7">
        <f t="shared" si="20"/>
        <v>0</v>
      </c>
      <c r="K35" s="13">
        <f t="shared" si="20"/>
        <v>35.66666666666667</v>
      </c>
      <c r="L35" s="7">
        <f t="shared" si="20"/>
        <v>34</v>
      </c>
      <c r="M35" s="7">
        <f t="shared" si="20"/>
        <v>14</v>
      </c>
      <c r="N35" s="7">
        <f t="shared" si="20"/>
        <v>4</v>
      </c>
      <c r="O35" s="5">
        <f t="shared" si="21"/>
        <v>2.9508196721311473</v>
      </c>
      <c r="P35" s="5">
        <f t="shared" si="22"/>
        <v>1.180327868852459</v>
      </c>
      <c r="Q35" s="1">
        <v>2</v>
      </c>
      <c r="R35" s="1">
        <v>0</v>
      </c>
      <c r="S35" s="34">
        <v>61</v>
      </c>
      <c r="T35" s="1">
        <v>60</v>
      </c>
      <c r="U35" s="1">
        <v>20</v>
      </c>
      <c r="V35" s="1">
        <v>12</v>
      </c>
      <c r="W35" s="5">
        <f t="shared" si="23"/>
        <v>2.1315789473684212</v>
      </c>
      <c r="X35" s="5">
        <f t="shared" si="24"/>
        <v>1.3421052631578947</v>
      </c>
      <c r="Y35" s="1">
        <v>1</v>
      </c>
      <c r="Z35" s="1">
        <v>0</v>
      </c>
      <c r="AA35" s="34">
        <v>25.333333333333332</v>
      </c>
      <c r="AB35" s="1">
        <v>26</v>
      </c>
      <c r="AC35" s="1">
        <v>6</v>
      </c>
      <c r="AD35" s="1">
        <v>8</v>
      </c>
    </row>
    <row r="36" spans="1:30" ht="15">
      <c r="A36" s="40">
        <v>26</v>
      </c>
      <c r="B36" s="41">
        <v>3</v>
      </c>
      <c r="C36" s="40" t="s">
        <v>52</v>
      </c>
      <c r="D36" s="40">
        <v>3</v>
      </c>
      <c r="E36" s="40"/>
      <c r="F36" s="39" t="s">
        <v>306</v>
      </c>
      <c r="G36" s="12">
        <f t="shared" si="18"/>
        <v>2.601156069364162</v>
      </c>
      <c r="H36" s="12">
        <f t="shared" si="19"/>
        <v>1.0520231213872833</v>
      </c>
      <c r="I36" s="7">
        <f t="shared" si="20"/>
        <v>9</v>
      </c>
      <c r="J36" s="7">
        <f t="shared" si="20"/>
        <v>0</v>
      </c>
      <c r="K36" s="13">
        <f t="shared" si="20"/>
        <v>173</v>
      </c>
      <c r="L36" s="7">
        <f t="shared" si="20"/>
        <v>137</v>
      </c>
      <c r="M36" s="7">
        <f t="shared" si="20"/>
        <v>50</v>
      </c>
      <c r="N36" s="7">
        <f t="shared" si="20"/>
        <v>45</v>
      </c>
      <c r="O36" s="5">
        <f t="shared" si="21"/>
        <v>2.601156069364162</v>
      </c>
      <c r="P36" s="5">
        <f t="shared" si="22"/>
        <v>1.0520231213872833</v>
      </c>
      <c r="Q36" s="1">
        <v>9</v>
      </c>
      <c r="R36" s="1">
        <v>0</v>
      </c>
      <c r="S36" s="34">
        <v>173</v>
      </c>
      <c r="T36" s="1">
        <v>137</v>
      </c>
      <c r="U36" s="1">
        <v>50</v>
      </c>
      <c r="V36" s="1">
        <v>45</v>
      </c>
      <c r="W36" s="5" t="e">
        <f t="shared" si="23"/>
        <v>#DIV/0!</v>
      </c>
      <c r="X36" s="5" t="e">
        <f t="shared" si="24"/>
        <v>#DIV/0!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</row>
    <row r="37" spans="1:30" ht="15">
      <c r="A37" s="40">
        <v>21</v>
      </c>
      <c r="B37" s="41">
        <v>3</v>
      </c>
      <c r="C37" s="40" t="s">
        <v>58</v>
      </c>
      <c r="D37" s="40">
        <v>4</v>
      </c>
      <c r="E37" s="40"/>
      <c r="F37" s="39" t="s">
        <v>307</v>
      </c>
      <c r="G37" s="12">
        <f t="shared" si="18"/>
        <v>5.8125</v>
      </c>
      <c r="H37" s="12">
        <f t="shared" si="19"/>
        <v>1.4444444444444444</v>
      </c>
      <c r="I37" s="7">
        <f t="shared" si="20"/>
        <v>11</v>
      </c>
      <c r="J37" s="7">
        <f t="shared" si="20"/>
        <v>0</v>
      </c>
      <c r="K37" s="13">
        <f t="shared" si="20"/>
        <v>144</v>
      </c>
      <c r="L37" s="7">
        <f t="shared" si="20"/>
        <v>166</v>
      </c>
      <c r="M37" s="7">
        <f t="shared" si="20"/>
        <v>93</v>
      </c>
      <c r="N37" s="7">
        <f t="shared" si="20"/>
        <v>42</v>
      </c>
      <c r="O37" s="5">
        <f t="shared" si="21"/>
        <v>5.8125</v>
      </c>
      <c r="P37" s="5">
        <f t="shared" si="22"/>
        <v>1.4444444444444444</v>
      </c>
      <c r="Q37" s="1">
        <v>11</v>
      </c>
      <c r="R37" s="1">
        <v>0</v>
      </c>
      <c r="S37" s="34">
        <v>144</v>
      </c>
      <c r="T37" s="1">
        <v>166</v>
      </c>
      <c r="U37" s="1">
        <v>93</v>
      </c>
      <c r="V37" s="1">
        <v>42</v>
      </c>
      <c r="W37" s="5" t="e">
        <f t="shared" si="23"/>
        <v>#DIV/0!</v>
      </c>
      <c r="X37" s="5" t="e">
        <f t="shared" si="24"/>
        <v>#DIV/0!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</row>
    <row r="38" spans="1:30" ht="15">
      <c r="A38" s="40"/>
      <c r="B38" s="41">
        <v>3</v>
      </c>
      <c r="C38" s="40" t="s">
        <v>51</v>
      </c>
      <c r="D38" s="40">
        <v>5</v>
      </c>
      <c r="E38" s="40"/>
      <c r="F38" s="39" t="s">
        <v>318</v>
      </c>
      <c r="G38" s="12">
        <f t="shared" si="18"/>
        <v>3.581632653061224</v>
      </c>
      <c r="H38" s="12">
        <f t="shared" si="19"/>
        <v>1.1326530612244896</v>
      </c>
      <c r="I38" s="7">
        <f t="shared" si="20"/>
        <v>1</v>
      </c>
      <c r="J38" s="7">
        <f t="shared" si="20"/>
        <v>2</v>
      </c>
      <c r="K38" s="13">
        <f t="shared" si="20"/>
        <v>32.66666666666667</v>
      </c>
      <c r="L38" s="7">
        <f t="shared" si="20"/>
        <v>31</v>
      </c>
      <c r="M38" s="7">
        <f t="shared" si="20"/>
        <v>13</v>
      </c>
      <c r="N38" s="7">
        <f t="shared" si="20"/>
        <v>6</v>
      </c>
      <c r="O38" s="5">
        <f t="shared" si="21"/>
        <v>3.4015748031496065</v>
      </c>
      <c r="P38" s="5">
        <f t="shared" si="22"/>
        <v>1.2283464566929134</v>
      </c>
      <c r="Q38" s="1">
        <v>2</v>
      </c>
      <c r="R38" s="1">
        <v>2</v>
      </c>
      <c r="S38" s="34">
        <v>42.333333333333336</v>
      </c>
      <c r="T38" s="1">
        <v>40</v>
      </c>
      <c r="U38" s="1">
        <v>16</v>
      </c>
      <c r="V38" s="1">
        <v>12</v>
      </c>
      <c r="W38" s="5">
        <f t="shared" si="23"/>
        <v>2.793103448275862</v>
      </c>
      <c r="X38" s="5">
        <f t="shared" si="24"/>
        <v>1.5517241379310345</v>
      </c>
      <c r="Y38" s="1">
        <v>1</v>
      </c>
      <c r="Z38" s="1">
        <v>0</v>
      </c>
      <c r="AA38" s="34">
        <v>9.666666666666666</v>
      </c>
      <c r="AB38" s="1">
        <v>9</v>
      </c>
      <c r="AC38" s="1">
        <v>3</v>
      </c>
      <c r="AD38" s="1">
        <v>6</v>
      </c>
    </row>
    <row r="39" spans="1:30" ht="15">
      <c r="A39" s="40">
        <v>10</v>
      </c>
      <c r="B39" s="41">
        <v>2</v>
      </c>
      <c r="C39" s="40" t="s">
        <v>42</v>
      </c>
      <c r="D39" s="40">
        <v>6</v>
      </c>
      <c r="E39" s="40"/>
      <c r="F39" s="39" t="s">
        <v>305</v>
      </c>
      <c r="G39" s="12">
        <f t="shared" si="18"/>
        <v>5.033898305084748</v>
      </c>
      <c r="H39" s="12">
        <f t="shared" si="19"/>
        <v>1.4745762711864414</v>
      </c>
      <c r="I39" s="7">
        <f t="shared" si="20"/>
        <v>1</v>
      </c>
      <c r="J39" s="7">
        <f t="shared" si="20"/>
        <v>0</v>
      </c>
      <c r="K39" s="13">
        <f t="shared" si="20"/>
        <v>19.666666666666657</v>
      </c>
      <c r="L39" s="7">
        <f t="shared" si="20"/>
        <v>23</v>
      </c>
      <c r="M39" s="7">
        <f t="shared" si="20"/>
        <v>11</v>
      </c>
      <c r="N39" s="7">
        <f t="shared" si="20"/>
        <v>6</v>
      </c>
      <c r="O39" s="5">
        <f t="shared" si="21"/>
        <v>4.9618138424821</v>
      </c>
      <c r="P39" s="5">
        <f t="shared" si="22"/>
        <v>1.496420047732697</v>
      </c>
      <c r="Q39" s="1">
        <v>11</v>
      </c>
      <c r="R39" s="1">
        <v>0</v>
      </c>
      <c r="S39" s="34">
        <v>139.66666666666666</v>
      </c>
      <c r="T39" s="1">
        <v>160</v>
      </c>
      <c r="U39" s="1">
        <v>77</v>
      </c>
      <c r="V39" s="1">
        <v>49</v>
      </c>
      <c r="W39" s="5">
        <f t="shared" si="23"/>
        <v>4.95</v>
      </c>
      <c r="X39" s="5">
        <f t="shared" si="24"/>
        <v>1.5</v>
      </c>
      <c r="Y39" s="1">
        <v>10</v>
      </c>
      <c r="Z39" s="1">
        <v>0</v>
      </c>
      <c r="AA39" s="1">
        <v>120</v>
      </c>
      <c r="AB39" s="1">
        <v>137</v>
      </c>
      <c r="AC39" s="1">
        <v>66</v>
      </c>
      <c r="AD39" s="1">
        <v>43</v>
      </c>
    </row>
    <row r="40" spans="1:30" ht="15">
      <c r="A40" s="40" t="s">
        <v>361</v>
      </c>
      <c r="B40" s="41">
        <v>3</v>
      </c>
      <c r="C40" s="40" t="s">
        <v>44</v>
      </c>
      <c r="D40" s="40">
        <v>7</v>
      </c>
      <c r="E40" s="40"/>
      <c r="F40" s="39" t="s">
        <v>363</v>
      </c>
      <c r="G40" s="12">
        <f t="shared" si="18"/>
        <v>2.4107142857142856</v>
      </c>
      <c r="H40" s="12">
        <f t="shared" si="19"/>
        <v>1.3392857142857142</v>
      </c>
      <c r="I40" s="7">
        <f t="shared" si="20"/>
        <v>2</v>
      </c>
      <c r="J40" s="7">
        <f t="shared" si="20"/>
        <v>0</v>
      </c>
      <c r="K40" s="13">
        <f t="shared" si="20"/>
        <v>74.66666666666667</v>
      </c>
      <c r="L40" s="7">
        <f t="shared" si="20"/>
        <v>75</v>
      </c>
      <c r="M40" s="7">
        <f t="shared" si="20"/>
        <v>20</v>
      </c>
      <c r="N40" s="7">
        <f t="shared" si="20"/>
        <v>25</v>
      </c>
      <c r="O40" s="5">
        <f t="shared" si="21"/>
        <v>2.101167315175097</v>
      </c>
      <c r="P40" s="5">
        <f t="shared" si="22"/>
        <v>1.22568093385214</v>
      </c>
      <c r="Q40" s="1">
        <v>2</v>
      </c>
      <c r="R40" s="1">
        <v>1</v>
      </c>
      <c r="S40" s="34">
        <v>85.66666666666667</v>
      </c>
      <c r="T40" s="1">
        <v>77</v>
      </c>
      <c r="U40" s="1">
        <v>20</v>
      </c>
      <c r="V40" s="1">
        <v>28</v>
      </c>
      <c r="W40" s="5">
        <f t="shared" si="23"/>
        <v>0</v>
      </c>
      <c r="X40" s="5">
        <f t="shared" si="24"/>
        <v>0.45454545454545453</v>
      </c>
      <c r="Y40" s="1">
        <v>0</v>
      </c>
      <c r="Z40" s="1">
        <v>1</v>
      </c>
      <c r="AA40" s="1">
        <v>11</v>
      </c>
      <c r="AB40" s="1">
        <v>2</v>
      </c>
      <c r="AC40" s="1">
        <v>0</v>
      </c>
      <c r="AD40" s="1">
        <v>3</v>
      </c>
    </row>
    <row r="41" spans="1:30" ht="15">
      <c r="A41" s="40" t="s">
        <v>361</v>
      </c>
      <c r="B41" s="41">
        <v>3</v>
      </c>
      <c r="C41" s="40" t="s">
        <v>41</v>
      </c>
      <c r="D41" s="40">
        <v>8</v>
      </c>
      <c r="E41" s="57"/>
      <c r="F41" s="39" t="s">
        <v>285</v>
      </c>
      <c r="G41" s="12">
        <f t="shared" si="18"/>
        <v>1.421052631578947</v>
      </c>
      <c r="H41" s="12">
        <f t="shared" si="19"/>
        <v>1.1052631578947365</v>
      </c>
      <c r="I41" s="7">
        <f t="shared" si="20"/>
        <v>0</v>
      </c>
      <c r="J41" s="7">
        <f t="shared" si="20"/>
        <v>0</v>
      </c>
      <c r="K41" s="13">
        <f t="shared" si="20"/>
        <v>6.333333333333336</v>
      </c>
      <c r="L41" s="7">
        <f t="shared" si="20"/>
        <v>5</v>
      </c>
      <c r="M41" s="7">
        <f t="shared" si="20"/>
        <v>1</v>
      </c>
      <c r="N41" s="7">
        <f t="shared" si="20"/>
        <v>2</v>
      </c>
      <c r="O41" s="5">
        <f t="shared" si="21"/>
        <v>2.769230769230769</v>
      </c>
      <c r="P41" s="5">
        <f t="shared" si="22"/>
        <v>1.0576923076923077</v>
      </c>
      <c r="Q41" s="1">
        <v>2</v>
      </c>
      <c r="R41" s="1">
        <v>1</v>
      </c>
      <c r="S41" s="34">
        <v>52</v>
      </c>
      <c r="T41" s="1">
        <v>40</v>
      </c>
      <c r="U41" s="1">
        <v>16</v>
      </c>
      <c r="V41" s="1">
        <v>15</v>
      </c>
      <c r="W41" s="5">
        <f t="shared" si="23"/>
        <v>2.956204379562044</v>
      </c>
      <c r="X41" s="5">
        <f t="shared" si="24"/>
        <v>1.051094890510949</v>
      </c>
      <c r="Y41" s="1">
        <v>2</v>
      </c>
      <c r="Z41" s="1">
        <v>1</v>
      </c>
      <c r="AA41" s="34">
        <v>45.666666666666664</v>
      </c>
      <c r="AB41" s="1">
        <v>35</v>
      </c>
      <c r="AC41" s="1">
        <v>15</v>
      </c>
      <c r="AD41" s="1">
        <v>13</v>
      </c>
    </row>
    <row r="42" spans="1:30" ht="15">
      <c r="A42" s="40" t="s">
        <v>361</v>
      </c>
      <c r="B42" s="41">
        <v>3</v>
      </c>
      <c r="C42" s="40" t="s">
        <v>40</v>
      </c>
      <c r="D42" s="40" t="s">
        <v>45</v>
      </c>
      <c r="E42" s="40"/>
      <c r="F42" s="39" t="s">
        <v>322</v>
      </c>
      <c r="G42" s="12">
        <f aca="true" t="shared" si="25" ref="G42:G47">M42/K42*9</f>
        <v>6.406779661016952</v>
      </c>
      <c r="H42" s="12">
        <f aca="true" t="shared" si="26" ref="H42:H47">(L42+N42)/K42</f>
        <v>1.220338983050848</v>
      </c>
      <c r="I42" s="7">
        <f aca="true" t="shared" si="27" ref="I42:N47">Q42-Y42</f>
        <v>0</v>
      </c>
      <c r="J42" s="7">
        <f t="shared" si="27"/>
        <v>0</v>
      </c>
      <c r="K42" s="13">
        <f t="shared" si="27"/>
        <v>19.666666666666657</v>
      </c>
      <c r="L42" s="7">
        <f t="shared" si="27"/>
        <v>18</v>
      </c>
      <c r="M42" s="7">
        <f t="shared" si="27"/>
        <v>14</v>
      </c>
      <c r="N42" s="7">
        <f t="shared" si="27"/>
        <v>6</v>
      </c>
      <c r="O42" s="5">
        <f aca="true" t="shared" si="28" ref="O42:O47">U42/S42*9</f>
        <v>3.8019093078758956</v>
      </c>
      <c r="P42" s="5">
        <f aca="true" t="shared" si="29" ref="P42:P47">(T42+V42)/S42</f>
        <v>1.2100238663484488</v>
      </c>
      <c r="Q42" s="1">
        <v>5</v>
      </c>
      <c r="R42" s="1">
        <v>0</v>
      </c>
      <c r="S42" s="34">
        <v>139.66666666666666</v>
      </c>
      <c r="T42" s="1">
        <v>130</v>
      </c>
      <c r="U42" s="1">
        <v>59</v>
      </c>
      <c r="V42" s="1">
        <v>39</v>
      </c>
      <c r="W42" s="5">
        <f aca="true" t="shared" si="30" ref="W42:W47">AC42/AA42*9</f>
        <v>3.375</v>
      </c>
      <c r="X42" s="5">
        <f aca="true" t="shared" si="31" ref="X42:X47">(AB42+AD42)/AA42</f>
        <v>1.2083333333333333</v>
      </c>
      <c r="Y42" s="1">
        <v>5</v>
      </c>
      <c r="Z42" s="1">
        <v>0</v>
      </c>
      <c r="AA42" s="1">
        <v>120</v>
      </c>
      <c r="AB42" s="1">
        <v>112</v>
      </c>
      <c r="AC42" s="1">
        <v>45</v>
      </c>
      <c r="AD42" s="1">
        <v>33</v>
      </c>
    </row>
    <row r="43" spans="1:30" s="48" customFormat="1" ht="15">
      <c r="A43" s="42">
        <v>1</v>
      </c>
      <c r="B43" s="43">
        <v>3</v>
      </c>
      <c r="C43" s="42" t="s">
        <v>40</v>
      </c>
      <c r="D43" s="42">
        <v>9</v>
      </c>
      <c r="E43" s="42"/>
      <c r="F43" s="44" t="s">
        <v>312</v>
      </c>
      <c r="G43" s="45">
        <f t="shared" si="25"/>
        <v>7.110320284697509</v>
      </c>
      <c r="H43" s="45">
        <f t="shared" si="26"/>
        <v>1.7508896797153024</v>
      </c>
      <c r="I43" s="42">
        <f aca="true" t="shared" si="32" ref="I43:N44">Q43-Y43</f>
        <v>9</v>
      </c>
      <c r="J43" s="42">
        <f t="shared" si="32"/>
        <v>0</v>
      </c>
      <c r="K43" s="46">
        <f t="shared" si="32"/>
        <v>93.66666666666667</v>
      </c>
      <c r="L43" s="42">
        <f t="shared" si="32"/>
        <v>120</v>
      </c>
      <c r="M43" s="42">
        <f t="shared" si="32"/>
        <v>74</v>
      </c>
      <c r="N43" s="42">
        <f t="shared" si="32"/>
        <v>44</v>
      </c>
      <c r="O43" s="47">
        <f t="shared" si="28"/>
        <v>7.110320284697509</v>
      </c>
      <c r="P43" s="47">
        <f t="shared" si="29"/>
        <v>1.7508896797153024</v>
      </c>
      <c r="Q43" s="48">
        <v>9</v>
      </c>
      <c r="R43" s="48">
        <v>0</v>
      </c>
      <c r="S43" s="49">
        <v>93.66666666666667</v>
      </c>
      <c r="T43" s="48">
        <v>120</v>
      </c>
      <c r="U43" s="48">
        <v>74</v>
      </c>
      <c r="V43" s="48">
        <v>44</v>
      </c>
      <c r="W43" s="47" t="e">
        <f t="shared" si="30"/>
        <v>#DIV/0!</v>
      </c>
      <c r="X43" s="47" t="e">
        <f t="shared" si="31"/>
        <v>#DIV/0!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</row>
    <row r="44" spans="1:30" s="48" customFormat="1" ht="15">
      <c r="A44" s="42">
        <v>3</v>
      </c>
      <c r="B44" s="43">
        <v>3</v>
      </c>
      <c r="C44" s="42" t="s">
        <v>44</v>
      </c>
      <c r="D44" s="42">
        <v>6</v>
      </c>
      <c r="E44" s="42"/>
      <c r="F44" s="44" t="s">
        <v>309</v>
      </c>
      <c r="G44" s="45">
        <f t="shared" si="25"/>
        <v>0.375</v>
      </c>
      <c r="H44" s="45">
        <f t="shared" si="26"/>
        <v>0.8125</v>
      </c>
      <c r="I44" s="42">
        <f t="shared" si="32"/>
        <v>0</v>
      </c>
      <c r="J44" s="42">
        <f t="shared" si="32"/>
        <v>2</v>
      </c>
      <c r="K44" s="46">
        <f t="shared" si="32"/>
        <v>48</v>
      </c>
      <c r="L44" s="42">
        <f t="shared" si="32"/>
        <v>27</v>
      </c>
      <c r="M44" s="42">
        <f t="shared" si="32"/>
        <v>2</v>
      </c>
      <c r="N44" s="42">
        <f t="shared" si="32"/>
        <v>12</v>
      </c>
      <c r="O44" s="47">
        <f t="shared" si="28"/>
        <v>0.375</v>
      </c>
      <c r="P44" s="47">
        <f t="shared" si="29"/>
        <v>0.8125</v>
      </c>
      <c r="Q44" s="48">
        <v>0</v>
      </c>
      <c r="R44" s="48">
        <v>2</v>
      </c>
      <c r="S44" s="49">
        <v>48</v>
      </c>
      <c r="T44" s="48">
        <v>27</v>
      </c>
      <c r="U44" s="48">
        <v>2</v>
      </c>
      <c r="V44" s="48">
        <v>12</v>
      </c>
      <c r="W44" s="47" t="e">
        <f t="shared" si="30"/>
        <v>#DIV/0!</v>
      </c>
      <c r="X44" s="47" t="e">
        <f t="shared" si="31"/>
        <v>#DIV/0!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</row>
    <row r="45" spans="1:30" s="48" customFormat="1" ht="15">
      <c r="A45" s="42">
        <v>18</v>
      </c>
      <c r="B45" s="43">
        <v>3</v>
      </c>
      <c r="C45" s="42" t="s">
        <v>51</v>
      </c>
      <c r="D45" s="42">
        <v>8</v>
      </c>
      <c r="E45" s="42"/>
      <c r="F45" s="44" t="s">
        <v>311</v>
      </c>
      <c r="G45" s="45">
        <f t="shared" si="25"/>
        <v>6.171428571428572</v>
      </c>
      <c r="H45" s="45">
        <f t="shared" si="26"/>
        <v>2.0571428571428574</v>
      </c>
      <c r="I45" s="42">
        <f t="shared" si="27"/>
        <v>0</v>
      </c>
      <c r="J45" s="42">
        <f t="shared" si="27"/>
        <v>3</v>
      </c>
      <c r="K45" s="46">
        <f t="shared" si="27"/>
        <v>11.666666666666666</v>
      </c>
      <c r="L45" s="42">
        <f t="shared" si="27"/>
        <v>19</v>
      </c>
      <c r="M45" s="42">
        <f t="shared" si="27"/>
        <v>8</v>
      </c>
      <c r="N45" s="42">
        <f t="shared" si="27"/>
        <v>5</v>
      </c>
      <c r="O45" s="47">
        <f t="shared" si="28"/>
        <v>6.171428571428572</v>
      </c>
      <c r="P45" s="47">
        <f t="shared" si="29"/>
        <v>2.0571428571428574</v>
      </c>
      <c r="Q45" s="48">
        <v>0</v>
      </c>
      <c r="R45" s="48">
        <v>3</v>
      </c>
      <c r="S45" s="49">
        <v>11.666666666666666</v>
      </c>
      <c r="T45" s="48">
        <v>19</v>
      </c>
      <c r="U45" s="48">
        <v>8</v>
      </c>
      <c r="V45" s="48">
        <v>5</v>
      </c>
      <c r="W45" s="47" t="e">
        <f t="shared" si="30"/>
        <v>#DIV/0!</v>
      </c>
      <c r="X45" s="47" t="e">
        <f t="shared" si="31"/>
        <v>#DIV/0!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</row>
    <row r="46" spans="1:30" s="48" customFormat="1" ht="15">
      <c r="A46" s="42">
        <v>10</v>
      </c>
      <c r="B46" s="43">
        <v>2</v>
      </c>
      <c r="C46" s="42" t="s">
        <v>42</v>
      </c>
      <c r="D46" s="42">
        <v>2</v>
      </c>
      <c r="E46" s="42"/>
      <c r="F46" s="44" t="s">
        <v>305</v>
      </c>
      <c r="G46" s="45">
        <f t="shared" si="25"/>
        <v>5.272189349112426</v>
      </c>
      <c r="H46" s="45">
        <f t="shared" si="26"/>
        <v>1.5621301775147929</v>
      </c>
      <c r="I46" s="42">
        <f t="shared" si="27"/>
        <v>4</v>
      </c>
      <c r="J46" s="42">
        <f t="shared" si="27"/>
        <v>0</v>
      </c>
      <c r="K46" s="46">
        <f t="shared" si="27"/>
        <v>56.333333333333336</v>
      </c>
      <c r="L46" s="42">
        <f t="shared" si="27"/>
        <v>63</v>
      </c>
      <c r="M46" s="42">
        <f t="shared" si="27"/>
        <v>33</v>
      </c>
      <c r="N46" s="42">
        <f t="shared" si="27"/>
        <v>25</v>
      </c>
      <c r="O46" s="47">
        <f t="shared" si="28"/>
        <v>5.272189349112426</v>
      </c>
      <c r="P46" s="47">
        <f t="shared" si="29"/>
        <v>1.5621301775147929</v>
      </c>
      <c r="Q46" s="48">
        <v>4</v>
      </c>
      <c r="R46" s="48">
        <v>0</v>
      </c>
      <c r="S46" s="49">
        <v>56.333333333333336</v>
      </c>
      <c r="T46" s="48">
        <v>63</v>
      </c>
      <c r="U46" s="48">
        <v>33</v>
      </c>
      <c r="V46" s="48">
        <v>25</v>
      </c>
      <c r="W46" s="47" t="e">
        <f t="shared" si="30"/>
        <v>#DIV/0!</v>
      </c>
      <c r="X46" s="47" t="e">
        <f t="shared" si="31"/>
        <v>#DIV/0!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</row>
    <row r="47" spans="1:30" s="48" customFormat="1" ht="15.75" thickBot="1">
      <c r="A47" s="42">
        <v>3</v>
      </c>
      <c r="B47" s="43">
        <v>3</v>
      </c>
      <c r="C47" s="42" t="s">
        <v>58</v>
      </c>
      <c r="D47" s="42">
        <v>5</v>
      </c>
      <c r="E47" s="42"/>
      <c r="F47" s="44" t="s">
        <v>308</v>
      </c>
      <c r="G47" s="45">
        <f t="shared" si="25"/>
        <v>6.311688311688312</v>
      </c>
      <c r="H47" s="45">
        <f t="shared" si="26"/>
        <v>1.7532467532467533</v>
      </c>
      <c r="I47" s="42">
        <f t="shared" si="27"/>
        <v>1</v>
      </c>
      <c r="J47" s="42">
        <f t="shared" si="27"/>
        <v>0</v>
      </c>
      <c r="K47" s="46">
        <f t="shared" si="27"/>
        <v>25.666666666666668</v>
      </c>
      <c r="L47" s="42">
        <f t="shared" si="27"/>
        <v>31</v>
      </c>
      <c r="M47" s="42">
        <f t="shared" si="27"/>
        <v>18</v>
      </c>
      <c r="N47" s="42">
        <f t="shared" si="27"/>
        <v>14</v>
      </c>
      <c r="O47" s="47">
        <f t="shared" si="28"/>
        <v>6.311688311688312</v>
      </c>
      <c r="P47" s="47">
        <f t="shared" si="29"/>
        <v>1.7532467532467533</v>
      </c>
      <c r="Q47" s="48">
        <v>1</v>
      </c>
      <c r="R47" s="48">
        <v>0</v>
      </c>
      <c r="S47" s="49">
        <v>25.666666666666668</v>
      </c>
      <c r="T47" s="48">
        <v>31</v>
      </c>
      <c r="U47" s="48">
        <v>18</v>
      </c>
      <c r="V47" s="48">
        <v>14</v>
      </c>
      <c r="W47" s="47" t="e">
        <f t="shared" si="30"/>
        <v>#DIV/0!</v>
      </c>
      <c r="X47" s="47" t="e">
        <f t="shared" si="31"/>
        <v>#DIV/0!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</row>
    <row r="48" spans="1:14" ht="15.75" thickBot="1">
      <c r="A48" s="7">
        <f>SUM(A34:A47)</f>
        <v>122</v>
      </c>
      <c r="B48" s="7"/>
      <c r="C48" s="7"/>
      <c r="D48" s="7"/>
      <c r="E48" s="7"/>
      <c r="F48" s="10"/>
      <c r="G48" s="17">
        <f t="shared" si="18"/>
        <v>4.19225806451613</v>
      </c>
      <c r="H48" s="18">
        <f t="shared" si="19"/>
        <v>1.3109677419354842</v>
      </c>
      <c r="I48" s="15">
        <f aca="true" t="shared" si="33" ref="I48:N48">SUM(I34:I47)</f>
        <v>39</v>
      </c>
      <c r="J48" s="15">
        <f t="shared" si="33"/>
        <v>30</v>
      </c>
      <c r="K48" s="19">
        <f t="shared" si="33"/>
        <v>774.9999999999999</v>
      </c>
      <c r="L48" s="15">
        <f t="shared" si="33"/>
        <v>768</v>
      </c>
      <c r="M48" s="15">
        <f t="shared" si="33"/>
        <v>361</v>
      </c>
      <c r="N48" s="16">
        <f t="shared" si="33"/>
        <v>248</v>
      </c>
    </row>
    <row r="49" spans="1:14" ht="15">
      <c r="A49" s="7">
        <f>A31+A48</f>
        <v>354</v>
      </c>
      <c r="B49" s="7"/>
      <c r="C49" s="7"/>
      <c r="D49" s="7"/>
      <c r="E49" s="7"/>
      <c r="F49" s="10"/>
      <c r="G49" s="7"/>
      <c r="H49" s="7"/>
      <c r="I49" s="7"/>
      <c r="J49" s="7"/>
      <c r="K49" s="7"/>
      <c r="L49" s="7"/>
      <c r="M49" s="7"/>
      <c r="N49" s="7"/>
    </row>
    <row r="50" spans="1:14" ht="15">
      <c r="A50" s="7"/>
      <c r="B50" s="7"/>
      <c r="C50" s="7"/>
      <c r="D50" s="7"/>
      <c r="E50" s="7"/>
      <c r="F50" s="9" t="s">
        <v>28</v>
      </c>
      <c r="G50" s="7"/>
      <c r="H50" s="7"/>
      <c r="I50" s="7"/>
      <c r="J50" s="7"/>
      <c r="K50" s="7"/>
      <c r="L50" s="7"/>
      <c r="M50" s="7"/>
      <c r="N50" s="7"/>
    </row>
    <row r="51" spans="1:14" ht="15">
      <c r="A51" s="40">
        <v>3</v>
      </c>
      <c r="B51" s="41">
        <v>3</v>
      </c>
      <c r="C51" s="40" t="s">
        <v>58</v>
      </c>
      <c r="D51" s="40" t="s">
        <v>45</v>
      </c>
      <c r="E51" s="40"/>
      <c r="F51" s="39" t="s">
        <v>308</v>
      </c>
      <c r="G51" s="7"/>
      <c r="H51" s="7"/>
      <c r="I51" s="7"/>
      <c r="J51" s="7"/>
      <c r="K51" s="7"/>
      <c r="L51" s="7"/>
      <c r="M51" s="7"/>
      <c r="N51" s="7"/>
    </row>
    <row r="52" spans="2:6" s="7" customFormat="1" ht="15">
      <c r="B52" s="37"/>
      <c r="F52" s="10"/>
    </row>
    <row r="53" spans="1:14" ht="15">
      <c r="A53" s="7"/>
      <c r="B53" s="7"/>
      <c r="C53" s="7"/>
      <c r="D53" s="7"/>
      <c r="E53" s="7"/>
      <c r="F53" s="10"/>
      <c r="G53" s="7"/>
      <c r="H53" s="7"/>
      <c r="I53" s="7"/>
      <c r="J53" s="7"/>
      <c r="K53" s="7"/>
      <c r="L53" s="7"/>
      <c r="M53" s="7"/>
      <c r="N53" s="7"/>
    </row>
    <row r="54" spans="1:13" ht="15">
      <c r="A54" s="8" t="s">
        <v>0</v>
      </c>
      <c r="B54" s="8" t="s">
        <v>30</v>
      </c>
      <c r="C54" s="8" t="s">
        <v>38</v>
      </c>
      <c r="D54" s="8" t="s">
        <v>1</v>
      </c>
      <c r="E54" s="7"/>
      <c r="F54" s="9" t="s">
        <v>29</v>
      </c>
      <c r="G54" s="7"/>
      <c r="H54" s="7"/>
      <c r="I54" s="7"/>
      <c r="J54" s="7"/>
      <c r="K54" s="7"/>
      <c r="L54" s="7"/>
      <c r="M54" s="7"/>
    </row>
    <row r="55" spans="1:10" ht="15">
      <c r="A55" s="40"/>
      <c r="B55" s="41">
        <v>3</v>
      </c>
      <c r="C55" s="40" t="s">
        <v>41</v>
      </c>
      <c r="D55" s="40" t="s">
        <v>45</v>
      </c>
      <c r="E55" s="40"/>
      <c r="F55" s="39" t="s">
        <v>313</v>
      </c>
      <c r="G55" s="7">
        <v>1</v>
      </c>
      <c r="H55" s="7"/>
      <c r="I55" s="40"/>
      <c r="J55" s="41"/>
    </row>
    <row r="56" spans="1:10" ht="15">
      <c r="A56" s="40" t="s">
        <v>360</v>
      </c>
      <c r="B56" s="41">
        <v>3</v>
      </c>
      <c r="C56" s="40" t="s">
        <v>51</v>
      </c>
      <c r="D56" s="40" t="s">
        <v>45</v>
      </c>
      <c r="E56" s="40"/>
      <c r="F56" s="39" t="s">
        <v>310</v>
      </c>
      <c r="G56" s="7">
        <v>2</v>
      </c>
      <c r="H56" s="7"/>
      <c r="I56" s="40"/>
      <c r="J56" s="41"/>
    </row>
    <row r="57" spans="1:10" ht="15">
      <c r="A57" s="40"/>
      <c r="B57" s="41">
        <v>3</v>
      </c>
      <c r="C57" s="40" t="s">
        <v>51</v>
      </c>
      <c r="D57" s="40" t="s">
        <v>168</v>
      </c>
      <c r="E57" s="40"/>
      <c r="F57" s="39" t="s">
        <v>314</v>
      </c>
      <c r="G57" s="7">
        <v>3</v>
      </c>
      <c r="H57" s="7"/>
      <c r="I57" s="40"/>
      <c r="J57" s="41"/>
    </row>
    <row r="58" spans="1:10" ht="15">
      <c r="A58" s="40"/>
      <c r="B58" s="41">
        <v>3</v>
      </c>
      <c r="C58" s="40" t="s">
        <v>41</v>
      </c>
      <c r="D58" s="40" t="s">
        <v>45</v>
      </c>
      <c r="E58" s="40"/>
      <c r="F58" s="39" t="s">
        <v>315</v>
      </c>
      <c r="G58" s="7">
        <v>4</v>
      </c>
      <c r="H58" s="7"/>
      <c r="I58" s="40"/>
      <c r="J58" s="41"/>
    </row>
    <row r="59" spans="1:16" ht="15">
      <c r="A59" s="40" t="s">
        <v>369</v>
      </c>
      <c r="B59" s="41">
        <v>3</v>
      </c>
      <c r="C59" s="40" t="s">
        <v>43</v>
      </c>
      <c r="D59" s="40" t="s">
        <v>15</v>
      </c>
      <c r="E59" s="40"/>
      <c r="F59" s="39" t="s">
        <v>293</v>
      </c>
      <c r="G59" s="7">
        <v>5</v>
      </c>
      <c r="H59" s="7"/>
      <c r="I59" s="40"/>
      <c r="J59" s="41"/>
      <c r="K59" s="40"/>
      <c r="L59" s="41"/>
      <c r="M59" s="40"/>
      <c r="N59" s="40"/>
      <c r="O59" s="40"/>
      <c r="P59" s="39"/>
    </row>
    <row r="60" spans="1:10" ht="15">
      <c r="A60" s="40" t="s">
        <v>361</v>
      </c>
      <c r="B60" s="41">
        <v>3</v>
      </c>
      <c r="C60" s="40" t="s">
        <v>39</v>
      </c>
      <c r="D60" s="40" t="s">
        <v>168</v>
      </c>
      <c r="E60" s="40"/>
      <c r="F60" s="39" t="s">
        <v>316</v>
      </c>
      <c r="G60" s="7">
        <v>6</v>
      </c>
      <c r="H60" s="7"/>
      <c r="I60" s="7"/>
      <c r="J60" s="7"/>
    </row>
    <row r="61" spans="1:14" ht="15">
      <c r="A61" s="40"/>
      <c r="B61" s="41">
        <v>3</v>
      </c>
      <c r="C61" s="40" t="s">
        <v>51</v>
      </c>
      <c r="D61" s="40" t="s">
        <v>45</v>
      </c>
      <c r="E61" s="40"/>
      <c r="F61" s="39" t="s">
        <v>318</v>
      </c>
      <c r="G61" s="7">
        <v>7</v>
      </c>
      <c r="H61" s="7"/>
      <c r="J61" s="7"/>
      <c r="K61" s="7"/>
      <c r="L61" s="7"/>
      <c r="M61" s="7"/>
      <c r="N61" s="7"/>
    </row>
    <row r="62" spans="1:14" ht="15">
      <c r="A62" s="40">
        <v>13</v>
      </c>
      <c r="B62" s="41">
        <v>2</v>
      </c>
      <c r="C62" s="40" t="s">
        <v>44</v>
      </c>
      <c r="D62" s="40" t="s">
        <v>15</v>
      </c>
      <c r="E62" s="40"/>
      <c r="F62" s="39" t="s">
        <v>257</v>
      </c>
      <c r="G62" s="7">
        <v>8</v>
      </c>
      <c r="H62" s="7"/>
      <c r="I62" s="40"/>
      <c r="J62" s="41"/>
      <c r="K62" s="40"/>
      <c r="L62" s="40"/>
      <c r="M62" s="40"/>
      <c r="N62" s="39"/>
    </row>
    <row r="63" spans="1:7" ht="15">
      <c r="A63" s="40"/>
      <c r="B63" s="41">
        <v>3</v>
      </c>
      <c r="C63" s="40" t="s">
        <v>44</v>
      </c>
      <c r="D63" s="40" t="s">
        <v>14</v>
      </c>
      <c r="E63" s="40"/>
      <c r="F63" s="39" t="s">
        <v>320</v>
      </c>
      <c r="G63" s="7">
        <v>9</v>
      </c>
    </row>
    <row r="64" spans="1:7" ht="15">
      <c r="A64" s="40"/>
      <c r="B64" s="41">
        <v>3</v>
      </c>
      <c r="C64" s="40" t="s">
        <v>51</v>
      </c>
      <c r="D64" s="40" t="s">
        <v>19</v>
      </c>
      <c r="E64" s="40"/>
      <c r="F64" s="39" t="s">
        <v>321</v>
      </c>
      <c r="G64" s="7">
        <v>10</v>
      </c>
    </row>
    <row r="65" spans="1:14" ht="15">
      <c r="A65" s="40" t="s">
        <v>360</v>
      </c>
      <c r="B65" s="41">
        <v>3</v>
      </c>
      <c r="C65" s="40" t="s">
        <v>40</v>
      </c>
      <c r="D65" s="40">
        <v>9</v>
      </c>
      <c r="E65" s="40"/>
      <c r="F65" s="39" t="s">
        <v>312</v>
      </c>
      <c r="G65" s="7">
        <v>11</v>
      </c>
      <c r="N65" s="7"/>
    </row>
    <row r="66" spans="1:7" ht="15">
      <c r="A66" s="40">
        <v>11</v>
      </c>
      <c r="B66" s="41">
        <v>2</v>
      </c>
      <c r="C66" s="40" t="s">
        <v>41</v>
      </c>
      <c r="D66" s="40" t="s">
        <v>18</v>
      </c>
      <c r="E66" s="7"/>
      <c r="F66" s="39" t="s">
        <v>296</v>
      </c>
      <c r="G66" s="7">
        <v>12</v>
      </c>
    </row>
    <row r="67" spans="1:7" ht="15">
      <c r="A67" s="40"/>
      <c r="B67" s="41">
        <v>3</v>
      </c>
      <c r="C67" s="40" t="s">
        <v>40</v>
      </c>
      <c r="D67" s="40" t="s">
        <v>16</v>
      </c>
      <c r="E67" s="40"/>
      <c r="F67" s="39" t="s">
        <v>324</v>
      </c>
      <c r="G67" s="7">
        <v>13</v>
      </c>
    </row>
    <row r="68" spans="1:7" ht="15">
      <c r="A68" s="40">
        <v>18</v>
      </c>
      <c r="B68" s="41">
        <v>3</v>
      </c>
      <c r="C68" s="40" t="s">
        <v>51</v>
      </c>
      <c r="D68" s="40" t="s">
        <v>45</v>
      </c>
      <c r="E68" s="40"/>
      <c r="F68" s="39" t="s">
        <v>311</v>
      </c>
      <c r="G68" s="7">
        <v>14</v>
      </c>
    </row>
    <row r="69" spans="1:7" ht="15">
      <c r="A69" s="40"/>
      <c r="B69" s="41">
        <v>3</v>
      </c>
      <c r="C69" s="40" t="s">
        <v>52</v>
      </c>
      <c r="D69" s="40" t="s">
        <v>45</v>
      </c>
      <c r="E69" s="40"/>
      <c r="F69" s="39" t="s">
        <v>325</v>
      </c>
      <c r="G69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6" r:id="rId1"/>
  <headerFooter alignWithMargins="0">
    <oddHeader>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1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9.66015625" style="1" customWidth="1"/>
    <col min="6" max="6" width="22.332031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7.66015625" style="1" bestFit="1" customWidth="1"/>
    <col min="28" max="28" width="4.8320312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50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1</v>
      </c>
      <c r="B4" s="41">
        <v>3</v>
      </c>
      <c r="C4" s="40" t="s">
        <v>58</v>
      </c>
      <c r="D4" s="40" t="s">
        <v>14</v>
      </c>
      <c r="E4" s="40"/>
      <c r="F4" s="39" t="s">
        <v>326</v>
      </c>
      <c r="G4" s="11">
        <f aca="true" t="shared" si="0" ref="G4:G15">J4/H4</f>
        <v>0.2722772277227723</v>
      </c>
      <c r="H4" s="7">
        <f aca="true" t="shared" si="1" ref="H4:L34">P4-X4</f>
        <v>202</v>
      </c>
      <c r="I4" s="7">
        <f t="shared" si="1"/>
        <v>31</v>
      </c>
      <c r="J4" s="7">
        <f t="shared" si="1"/>
        <v>55</v>
      </c>
      <c r="K4" s="7">
        <f t="shared" si="1"/>
        <v>5</v>
      </c>
      <c r="L4" s="7">
        <f t="shared" si="1"/>
        <v>28</v>
      </c>
      <c r="M4" s="7">
        <f>I4+L4-K4</f>
        <v>54</v>
      </c>
      <c r="N4" s="7">
        <f aca="true" t="shared" si="2" ref="N4:N15">V4-AD4</f>
        <v>0</v>
      </c>
      <c r="O4" s="4">
        <f aca="true" t="shared" si="3" ref="O4:O15">R4/P4</f>
        <v>0.2722772277227723</v>
      </c>
      <c r="P4" s="1">
        <v>202</v>
      </c>
      <c r="Q4" s="1">
        <v>31</v>
      </c>
      <c r="R4" s="1">
        <v>55</v>
      </c>
      <c r="S4" s="1">
        <v>5</v>
      </c>
      <c r="T4" s="1">
        <v>28</v>
      </c>
      <c r="U4" s="1">
        <f aca="true" t="shared" si="4" ref="U4:U15">Q4+T4-S4</f>
        <v>54</v>
      </c>
      <c r="V4" s="1">
        <v>0</v>
      </c>
      <c r="W4" s="4" t="e">
        <f aca="true" t="shared" si="5" ref="W4:W15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6" ref="AC4:AC15">Y4+AB4-AA4</f>
        <v>0</v>
      </c>
      <c r="AD4" s="1">
        <v>0</v>
      </c>
    </row>
    <row r="5" spans="1:30" ht="15">
      <c r="A5" s="40" t="s">
        <v>360</v>
      </c>
      <c r="B5" s="41">
        <v>3</v>
      </c>
      <c r="C5" s="40" t="s">
        <v>39</v>
      </c>
      <c r="D5" s="40" t="s">
        <v>14</v>
      </c>
      <c r="E5" s="40"/>
      <c r="F5" s="39" t="s">
        <v>327</v>
      </c>
      <c r="G5" s="11">
        <f t="shared" si="0"/>
        <v>0.25862068965517243</v>
      </c>
      <c r="H5" s="7">
        <f t="shared" si="1"/>
        <v>58</v>
      </c>
      <c r="I5" s="7">
        <f t="shared" si="1"/>
        <v>3</v>
      </c>
      <c r="J5" s="7">
        <f t="shared" si="1"/>
        <v>15</v>
      </c>
      <c r="K5" s="7">
        <f t="shared" si="1"/>
        <v>0</v>
      </c>
      <c r="L5" s="7">
        <f t="shared" si="1"/>
        <v>3</v>
      </c>
      <c r="M5" s="7">
        <f aca="true" t="shared" si="7" ref="M5:M14">I5+L5-K5</f>
        <v>6</v>
      </c>
      <c r="N5" s="7">
        <f t="shared" si="2"/>
        <v>1</v>
      </c>
      <c r="O5" s="4">
        <f t="shared" si="3"/>
        <v>0.2676767676767677</v>
      </c>
      <c r="P5" s="1">
        <v>198</v>
      </c>
      <c r="Q5" s="1">
        <v>15</v>
      </c>
      <c r="R5" s="1">
        <v>53</v>
      </c>
      <c r="S5" s="1">
        <v>2</v>
      </c>
      <c r="T5" s="1">
        <v>12</v>
      </c>
      <c r="U5" s="1">
        <f t="shared" si="4"/>
        <v>25</v>
      </c>
      <c r="V5" s="1">
        <v>2</v>
      </c>
      <c r="W5" s="4">
        <f t="shared" si="5"/>
        <v>0.2714285714285714</v>
      </c>
      <c r="X5" s="1">
        <v>140</v>
      </c>
      <c r="Y5" s="1">
        <v>12</v>
      </c>
      <c r="Z5" s="1">
        <v>38</v>
      </c>
      <c r="AA5" s="1">
        <v>2</v>
      </c>
      <c r="AB5" s="1">
        <v>9</v>
      </c>
      <c r="AC5" s="1">
        <f t="shared" si="6"/>
        <v>19</v>
      </c>
      <c r="AD5" s="1">
        <v>1</v>
      </c>
    </row>
    <row r="6" spans="1:30" ht="15">
      <c r="A6" s="40" t="s">
        <v>360</v>
      </c>
      <c r="B6" s="41">
        <v>2</v>
      </c>
      <c r="C6" s="40" t="s">
        <v>42</v>
      </c>
      <c r="D6" s="40" t="s">
        <v>15</v>
      </c>
      <c r="E6" s="57"/>
      <c r="F6" s="39" t="s">
        <v>338</v>
      </c>
      <c r="G6" s="11">
        <f t="shared" si="0"/>
        <v>0.30337078651685395</v>
      </c>
      <c r="H6" s="7">
        <f t="shared" si="1"/>
        <v>178</v>
      </c>
      <c r="I6" s="7">
        <f t="shared" si="1"/>
        <v>34</v>
      </c>
      <c r="J6" s="7">
        <f t="shared" si="1"/>
        <v>54</v>
      </c>
      <c r="K6" s="7">
        <f t="shared" si="1"/>
        <v>12</v>
      </c>
      <c r="L6" s="7">
        <f t="shared" si="1"/>
        <v>37</v>
      </c>
      <c r="M6" s="7">
        <f t="shared" si="7"/>
        <v>59</v>
      </c>
      <c r="N6" s="7">
        <f t="shared" si="2"/>
        <v>0</v>
      </c>
      <c r="O6" s="4">
        <f t="shared" si="3"/>
        <v>0.2893772893772894</v>
      </c>
      <c r="P6" s="1">
        <v>273</v>
      </c>
      <c r="Q6" s="1">
        <v>47</v>
      </c>
      <c r="R6" s="1">
        <v>79</v>
      </c>
      <c r="S6" s="1">
        <v>14</v>
      </c>
      <c r="T6" s="1">
        <v>56</v>
      </c>
      <c r="U6" s="1">
        <f t="shared" si="4"/>
        <v>89</v>
      </c>
      <c r="V6" s="1">
        <v>0</v>
      </c>
      <c r="W6" s="4">
        <f t="shared" si="5"/>
        <v>0.2631578947368421</v>
      </c>
      <c r="X6" s="1">
        <v>95</v>
      </c>
      <c r="Y6" s="1">
        <v>13</v>
      </c>
      <c r="Z6" s="1">
        <v>25</v>
      </c>
      <c r="AA6" s="1">
        <v>2</v>
      </c>
      <c r="AB6" s="1">
        <v>19</v>
      </c>
      <c r="AC6" s="1">
        <f t="shared" si="6"/>
        <v>30</v>
      </c>
      <c r="AD6" s="1">
        <v>0</v>
      </c>
    </row>
    <row r="7" spans="1:30" ht="15">
      <c r="A7" s="40">
        <v>15</v>
      </c>
      <c r="B7" s="41">
        <v>2</v>
      </c>
      <c r="C7" s="40" t="s">
        <v>58</v>
      </c>
      <c r="D7" s="40" t="s">
        <v>17</v>
      </c>
      <c r="E7" s="40"/>
      <c r="F7" s="39" t="s">
        <v>328</v>
      </c>
      <c r="G7" s="11">
        <f t="shared" si="0"/>
        <v>0.2222222222222222</v>
      </c>
      <c r="H7" s="7">
        <f t="shared" si="1"/>
        <v>81</v>
      </c>
      <c r="I7" s="7">
        <f t="shared" si="1"/>
        <v>13</v>
      </c>
      <c r="J7" s="7">
        <f t="shared" si="1"/>
        <v>18</v>
      </c>
      <c r="K7" s="7">
        <f t="shared" si="1"/>
        <v>3</v>
      </c>
      <c r="L7" s="7">
        <f t="shared" si="1"/>
        <v>10</v>
      </c>
      <c r="M7" s="7">
        <f t="shared" si="7"/>
        <v>20</v>
      </c>
      <c r="N7" s="7">
        <f t="shared" si="2"/>
        <v>1</v>
      </c>
      <c r="O7" s="4">
        <f t="shared" si="3"/>
        <v>0.23076923076923078</v>
      </c>
      <c r="P7" s="1">
        <v>273</v>
      </c>
      <c r="Q7" s="1">
        <v>41</v>
      </c>
      <c r="R7" s="1">
        <v>63</v>
      </c>
      <c r="S7" s="1">
        <v>7</v>
      </c>
      <c r="T7" s="1">
        <v>38</v>
      </c>
      <c r="U7" s="1">
        <f t="shared" si="4"/>
        <v>72</v>
      </c>
      <c r="V7" s="1">
        <v>3</v>
      </c>
      <c r="W7" s="4">
        <f t="shared" si="5"/>
        <v>0.234375</v>
      </c>
      <c r="X7" s="1">
        <v>192</v>
      </c>
      <c r="Y7" s="1">
        <v>28</v>
      </c>
      <c r="Z7" s="1">
        <v>45</v>
      </c>
      <c r="AA7" s="1">
        <v>4</v>
      </c>
      <c r="AB7" s="1">
        <v>28</v>
      </c>
      <c r="AC7" s="1">
        <f t="shared" si="6"/>
        <v>52</v>
      </c>
      <c r="AD7" s="1">
        <v>2</v>
      </c>
    </row>
    <row r="8" spans="1:30" ht="15">
      <c r="A8" s="40">
        <v>29</v>
      </c>
      <c r="B8" s="41">
        <v>3</v>
      </c>
      <c r="C8" s="40" t="s">
        <v>40</v>
      </c>
      <c r="D8" s="40" t="s">
        <v>71</v>
      </c>
      <c r="E8" s="40" t="s">
        <v>15</v>
      </c>
      <c r="F8" s="39" t="s">
        <v>329</v>
      </c>
      <c r="G8" s="11" t="e">
        <f>J8/H8</f>
        <v>#DIV/0!</v>
      </c>
      <c r="H8" s="7">
        <f>P8-X8</f>
        <v>0</v>
      </c>
      <c r="I8" s="7">
        <f>Q8-Y8</f>
        <v>0</v>
      </c>
      <c r="J8" s="7">
        <f>R8-Z8</f>
        <v>0</v>
      </c>
      <c r="K8" s="7">
        <f>S8-AA8</f>
        <v>0</v>
      </c>
      <c r="L8" s="7">
        <f>T8-AB8</f>
        <v>0</v>
      </c>
      <c r="M8" s="7">
        <f>I8+L8-K8</f>
        <v>0</v>
      </c>
      <c r="N8" s="7">
        <f>V8-AD8</f>
        <v>0</v>
      </c>
      <c r="O8" s="4">
        <f>R8/P8</f>
        <v>0.3209302325581395</v>
      </c>
      <c r="P8" s="1">
        <v>215</v>
      </c>
      <c r="Q8" s="1">
        <v>40</v>
      </c>
      <c r="R8" s="1">
        <v>69</v>
      </c>
      <c r="S8" s="1">
        <v>12</v>
      </c>
      <c r="T8" s="1">
        <v>50</v>
      </c>
      <c r="U8" s="1">
        <f>Q8+T8-S8</f>
        <v>78</v>
      </c>
      <c r="V8" s="1">
        <v>2</v>
      </c>
      <c r="W8" s="4">
        <f>Z8/X8</f>
        <v>0.3209302325581395</v>
      </c>
      <c r="X8" s="1">
        <v>215</v>
      </c>
      <c r="Y8" s="1">
        <v>40</v>
      </c>
      <c r="Z8" s="1">
        <v>69</v>
      </c>
      <c r="AA8" s="1">
        <v>12</v>
      </c>
      <c r="AB8" s="1">
        <v>50</v>
      </c>
      <c r="AC8" s="1">
        <f>Y8+AB8-AA8</f>
        <v>78</v>
      </c>
      <c r="AD8" s="1">
        <v>2</v>
      </c>
    </row>
    <row r="9" spans="1:30" ht="15">
      <c r="A9" s="40">
        <v>10</v>
      </c>
      <c r="B9" s="41">
        <v>2</v>
      </c>
      <c r="C9" s="40" t="s">
        <v>58</v>
      </c>
      <c r="D9" s="40" t="s">
        <v>16</v>
      </c>
      <c r="E9" s="40"/>
      <c r="F9" s="39" t="s">
        <v>330</v>
      </c>
      <c r="G9" s="11">
        <f t="shared" si="0"/>
        <v>0.27761194029850744</v>
      </c>
      <c r="H9" s="7">
        <f t="shared" si="1"/>
        <v>335</v>
      </c>
      <c r="I9" s="7">
        <f t="shared" si="1"/>
        <v>37</v>
      </c>
      <c r="J9" s="7">
        <f t="shared" si="1"/>
        <v>93</v>
      </c>
      <c r="K9" s="7">
        <f t="shared" si="1"/>
        <v>6</v>
      </c>
      <c r="L9" s="7">
        <f t="shared" si="1"/>
        <v>42</v>
      </c>
      <c r="M9" s="7">
        <f>I9+L9-K9</f>
        <v>73</v>
      </c>
      <c r="N9" s="7">
        <f t="shared" si="2"/>
        <v>5</v>
      </c>
      <c r="O9" s="4">
        <f t="shared" si="3"/>
        <v>0.27761194029850744</v>
      </c>
      <c r="P9" s="1">
        <v>335</v>
      </c>
      <c r="Q9" s="1">
        <v>37</v>
      </c>
      <c r="R9" s="1">
        <v>93</v>
      </c>
      <c r="S9" s="1">
        <v>6</v>
      </c>
      <c r="T9" s="1">
        <v>42</v>
      </c>
      <c r="U9" s="1">
        <f t="shared" si="4"/>
        <v>73</v>
      </c>
      <c r="V9" s="1">
        <v>5</v>
      </c>
      <c r="W9" s="4" t="e">
        <f t="shared" si="5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6"/>
        <v>0</v>
      </c>
      <c r="AD9" s="1">
        <v>0</v>
      </c>
    </row>
    <row r="10" spans="1:30" ht="15">
      <c r="A10" s="40">
        <v>19</v>
      </c>
      <c r="B10" s="41">
        <v>3</v>
      </c>
      <c r="C10" s="40" t="s">
        <v>64</v>
      </c>
      <c r="D10" s="40" t="s">
        <v>18</v>
      </c>
      <c r="E10" s="40"/>
      <c r="F10" s="39" t="s">
        <v>331</v>
      </c>
      <c r="G10" s="11">
        <f t="shared" si="0"/>
        <v>0.2638888888888889</v>
      </c>
      <c r="H10" s="7">
        <f>P10-X10</f>
        <v>216</v>
      </c>
      <c r="I10" s="7">
        <f>Q10-Y10</f>
        <v>31</v>
      </c>
      <c r="J10" s="7">
        <f>R10-Z10</f>
        <v>57</v>
      </c>
      <c r="K10" s="7">
        <f>S10-AA10</f>
        <v>0</v>
      </c>
      <c r="L10" s="7">
        <f>T10-AB10</f>
        <v>16</v>
      </c>
      <c r="M10" s="7">
        <f>I10+L10-K10</f>
        <v>47</v>
      </c>
      <c r="N10" s="7">
        <f t="shared" si="2"/>
        <v>11</v>
      </c>
      <c r="O10" s="4">
        <f t="shared" si="3"/>
        <v>0.2613065326633166</v>
      </c>
      <c r="P10" s="1">
        <v>398</v>
      </c>
      <c r="Q10" s="1">
        <v>56</v>
      </c>
      <c r="R10" s="1">
        <v>104</v>
      </c>
      <c r="S10" s="1">
        <v>0</v>
      </c>
      <c r="T10" s="1">
        <v>28</v>
      </c>
      <c r="U10" s="1">
        <f t="shared" si="4"/>
        <v>84</v>
      </c>
      <c r="V10" s="1">
        <v>13</v>
      </c>
      <c r="W10" s="4">
        <f t="shared" si="5"/>
        <v>0.25824175824175827</v>
      </c>
      <c r="X10" s="1">
        <v>182</v>
      </c>
      <c r="Y10" s="1">
        <v>25</v>
      </c>
      <c r="Z10" s="1">
        <v>47</v>
      </c>
      <c r="AA10" s="1">
        <v>0</v>
      </c>
      <c r="AB10" s="1">
        <v>12</v>
      </c>
      <c r="AC10" s="1">
        <f t="shared" si="6"/>
        <v>37</v>
      </c>
      <c r="AD10" s="1">
        <v>2</v>
      </c>
    </row>
    <row r="11" spans="1:30" ht="15">
      <c r="A11" s="40" t="s">
        <v>361</v>
      </c>
      <c r="B11" s="41">
        <v>3</v>
      </c>
      <c r="C11" s="40" t="s">
        <v>41</v>
      </c>
      <c r="D11" s="40" t="s">
        <v>73</v>
      </c>
      <c r="E11" s="40" t="s">
        <v>367</v>
      </c>
      <c r="F11" s="39" t="s">
        <v>371</v>
      </c>
      <c r="G11" s="11">
        <f t="shared" si="0"/>
        <v>0.17142857142857143</v>
      </c>
      <c r="H11" s="7">
        <f t="shared" si="1"/>
        <v>35</v>
      </c>
      <c r="I11" s="7">
        <f t="shared" si="1"/>
        <v>3</v>
      </c>
      <c r="J11" s="7">
        <f t="shared" si="1"/>
        <v>6</v>
      </c>
      <c r="K11" s="7">
        <f t="shared" si="1"/>
        <v>0</v>
      </c>
      <c r="L11" s="7">
        <f t="shared" si="1"/>
        <v>0</v>
      </c>
      <c r="M11" s="7">
        <f t="shared" si="7"/>
        <v>3</v>
      </c>
      <c r="N11" s="7">
        <f t="shared" si="2"/>
        <v>0</v>
      </c>
      <c r="O11" s="4">
        <f t="shared" si="3"/>
        <v>0.23952095808383234</v>
      </c>
      <c r="P11" s="1">
        <v>167</v>
      </c>
      <c r="Q11" s="1">
        <v>14</v>
      </c>
      <c r="R11" s="1">
        <v>40</v>
      </c>
      <c r="S11" s="1">
        <v>1</v>
      </c>
      <c r="T11" s="1">
        <v>12</v>
      </c>
      <c r="U11" s="1">
        <f t="shared" si="4"/>
        <v>25</v>
      </c>
      <c r="V11" s="1">
        <v>2</v>
      </c>
      <c r="W11" s="4">
        <f t="shared" si="5"/>
        <v>0.25757575757575757</v>
      </c>
      <c r="X11" s="1">
        <v>132</v>
      </c>
      <c r="Y11" s="1">
        <v>11</v>
      </c>
      <c r="Z11" s="1">
        <v>34</v>
      </c>
      <c r="AA11" s="1">
        <v>1</v>
      </c>
      <c r="AB11" s="1">
        <v>12</v>
      </c>
      <c r="AC11" s="1">
        <f t="shared" si="6"/>
        <v>22</v>
      </c>
      <c r="AD11" s="1">
        <v>2</v>
      </c>
    </row>
    <row r="12" spans="1:30" ht="15">
      <c r="A12" s="40">
        <v>19</v>
      </c>
      <c r="B12" s="41">
        <v>3</v>
      </c>
      <c r="C12" s="40" t="s">
        <v>44</v>
      </c>
      <c r="D12" s="40" t="s">
        <v>19</v>
      </c>
      <c r="E12" s="40"/>
      <c r="F12" s="39" t="s">
        <v>333</v>
      </c>
      <c r="G12" s="11">
        <f t="shared" si="0"/>
        <v>0.27371273712737126</v>
      </c>
      <c r="H12" s="7">
        <f t="shared" si="1"/>
        <v>369</v>
      </c>
      <c r="I12" s="7">
        <f t="shared" si="1"/>
        <v>58</v>
      </c>
      <c r="J12" s="7">
        <f t="shared" si="1"/>
        <v>101</v>
      </c>
      <c r="K12" s="7">
        <f t="shared" si="1"/>
        <v>14</v>
      </c>
      <c r="L12" s="7">
        <f t="shared" si="1"/>
        <v>53</v>
      </c>
      <c r="M12" s="7">
        <f t="shared" si="7"/>
        <v>97</v>
      </c>
      <c r="N12" s="7">
        <f t="shared" si="2"/>
        <v>3</v>
      </c>
      <c r="O12" s="4">
        <f t="shared" si="3"/>
        <v>0.27371273712737126</v>
      </c>
      <c r="P12" s="1">
        <v>369</v>
      </c>
      <c r="Q12" s="1">
        <v>58</v>
      </c>
      <c r="R12" s="1">
        <v>101</v>
      </c>
      <c r="S12" s="1">
        <v>14</v>
      </c>
      <c r="T12" s="1">
        <v>53</v>
      </c>
      <c r="U12" s="1">
        <f t="shared" si="4"/>
        <v>97</v>
      </c>
      <c r="V12" s="1">
        <v>3</v>
      </c>
      <c r="W12" s="4" t="e">
        <f t="shared" si="5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6"/>
        <v>0</v>
      </c>
      <c r="AD12" s="1">
        <v>0</v>
      </c>
    </row>
    <row r="13" spans="1:30" ht="15">
      <c r="A13" s="40" t="s">
        <v>361</v>
      </c>
      <c r="B13" s="41">
        <v>2</v>
      </c>
      <c r="C13" s="40" t="s">
        <v>52</v>
      </c>
      <c r="D13" s="40" t="s">
        <v>19</v>
      </c>
      <c r="F13" s="39" t="s">
        <v>350</v>
      </c>
      <c r="G13" s="11">
        <f t="shared" si="0"/>
        <v>0.27960526315789475</v>
      </c>
      <c r="H13" s="7">
        <f t="shared" si="1"/>
        <v>304</v>
      </c>
      <c r="I13" s="7">
        <f t="shared" si="1"/>
        <v>50</v>
      </c>
      <c r="J13" s="7">
        <f t="shared" si="1"/>
        <v>85</v>
      </c>
      <c r="K13" s="7">
        <f t="shared" si="1"/>
        <v>11</v>
      </c>
      <c r="L13" s="7">
        <f t="shared" si="1"/>
        <v>40</v>
      </c>
      <c r="M13" s="7">
        <f t="shared" si="7"/>
        <v>79</v>
      </c>
      <c r="N13" s="7">
        <f t="shared" si="2"/>
        <v>7</v>
      </c>
      <c r="O13" s="4">
        <f t="shared" si="3"/>
        <v>0.2767857142857143</v>
      </c>
      <c r="P13" s="1">
        <v>336</v>
      </c>
      <c r="Q13" s="1">
        <v>52</v>
      </c>
      <c r="R13" s="1">
        <v>93</v>
      </c>
      <c r="S13" s="1">
        <v>11</v>
      </c>
      <c r="T13" s="1">
        <v>42</v>
      </c>
      <c r="U13" s="1">
        <f t="shared" si="4"/>
        <v>83</v>
      </c>
      <c r="V13" s="1">
        <v>7</v>
      </c>
      <c r="W13" s="4">
        <f t="shared" si="5"/>
        <v>0.25</v>
      </c>
      <c r="X13" s="1">
        <v>32</v>
      </c>
      <c r="Y13" s="1">
        <v>2</v>
      </c>
      <c r="Z13" s="1">
        <v>8</v>
      </c>
      <c r="AA13" s="1">
        <v>0</v>
      </c>
      <c r="AB13" s="1">
        <v>2</v>
      </c>
      <c r="AC13" s="1">
        <f t="shared" si="6"/>
        <v>4</v>
      </c>
      <c r="AD13" s="1">
        <v>0</v>
      </c>
    </row>
    <row r="14" spans="1:30" ht="15">
      <c r="A14" s="40">
        <v>30</v>
      </c>
      <c r="B14" s="41">
        <v>3</v>
      </c>
      <c r="C14" s="40" t="s">
        <v>42</v>
      </c>
      <c r="D14" s="40" t="s">
        <v>19</v>
      </c>
      <c r="E14" s="40"/>
      <c r="F14" s="39" t="s">
        <v>335</v>
      </c>
      <c r="G14" s="11">
        <f t="shared" si="0"/>
        <v>0.271264367816092</v>
      </c>
      <c r="H14" s="7">
        <f t="shared" si="1"/>
        <v>435</v>
      </c>
      <c r="I14" s="7">
        <f t="shared" si="1"/>
        <v>76</v>
      </c>
      <c r="J14" s="7">
        <f t="shared" si="1"/>
        <v>118</v>
      </c>
      <c r="K14" s="7">
        <f t="shared" si="1"/>
        <v>11</v>
      </c>
      <c r="L14" s="7">
        <f t="shared" si="1"/>
        <v>48</v>
      </c>
      <c r="M14" s="7">
        <f t="shared" si="7"/>
        <v>113</v>
      </c>
      <c r="N14" s="7">
        <f t="shared" si="2"/>
        <v>21</v>
      </c>
      <c r="O14" s="4">
        <f t="shared" si="3"/>
        <v>0.271264367816092</v>
      </c>
      <c r="P14" s="1">
        <v>435</v>
      </c>
      <c r="Q14" s="1">
        <v>76</v>
      </c>
      <c r="R14" s="1">
        <v>118</v>
      </c>
      <c r="S14" s="1">
        <v>11</v>
      </c>
      <c r="T14" s="1">
        <v>48</v>
      </c>
      <c r="U14" s="1">
        <f t="shared" si="4"/>
        <v>113</v>
      </c>
      <c r="V14" s="1">
        <v>21</v>
      </c>
      <c r="W14" s="4" t="e">
        <f t="shared" si="5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6"/>
        <v>0</v>
      </c>
      <c r="AD14" s="1">
        <v>0</v>
      </c>
    </row>
    <row r="15" spans="1:30" ht="15">
      <c r="A15" s="40">
        <v>23</v>
      </c>
      <c r="B15" s="41">
        <v>3</v>
      </c>
      <c r="C15" s="40" t="s">
        <v>58</v>
      </c>
      <c r="D15" s="40" t="s">
        <v>19</v>
      </c>
      <c r="E15" s="40"/>
      <c r="F15" s="39" t="s">
        <v>301</v>
      </c>
      <c r="G15" s="11">
        <f t="shared" si="0"/>
        <v>0.3268608414239482</v>
      </c>
      <c r="H15" s="7">
        <f t="shared" si="1"/>
        <v>309</v>
      </c>
      <c r="I15" s="7">
        <f t="shared" si="1"/>
        <v>60</v>
      </c>
      <c r="J15" s="7">
        <f t="shared" si="1"/>
        <v>101</v>
      </c>
      <c r="K15" s="7">
        <f t="shared" si="1"/>
        <v>20</v>
      </c>
      <c r="L15" s="7">
        <f t="shared" si="1"/>
        <v>60</v>
      </c>
      <c r="M15" s="7">
        <f>I15+L15-K15</f>
        <v>100</v>
      </c>
      <c r="N15" s="7">
        <f t="shared" si="2"/>
        <v>0</v>
      </c>
      <c r="O15" s="4">
        <f t="shared" si="3"/>
        <v>0.3049040511727079</v>
      </c>
      <c r="P15" s="1">
        <v>469</v>
      </c>
      <c r="Q15" s="1">
        <v>87</v>
      </c>
      <c r="R15" s="1">
        <v>143</v>
      </c>
      <c r="S15" s="1">
        <v>28</v>
      </c>
      <c r="T15" s="1">
        <v>96</v>
      </c>
      <c r="U15" s="1">
        <f t="shared" si="4"/>
        <v>155</v>
      </c>
      <c r="V15" s="1">
        <v>1</v>
      </c>
      <c r="W15" s="4">
        <f t="shared" si="5"/>
        <v>0.2625</v>
      </c>
      <c r="X15" s="1">
        <v>160</v>
      </c>
      <c r="Y15" s="1">
        <v>27</v>
      </c>
      <c r="Z15" s="1">
        <v>42</v>
      </c>
      <c r="AA15" s="1">
        <v>8</v>
      </c>
      <c r="AB15" s="1">
        <v>36</v>
      </c>
      <c r="AC15" s="1">
        <f t="shared" si="6"/>
        <v>55</v>
      </c>
      <c r="AD15" s="1">
        <v>1</v>
      </c>
    </row>
    <row r="16" spans="1:30" ht="15">
      <c r="A16" s="40">
        <v>19</v>
      </c>
      <c r="B16" s="41">
        <v>2</v>
      </c>
      <c r="C16" s="40" t="s">
        <v>64</v>
      </c>
      <c r="D16" s="40" t="s">
        <v>19</v>
      </c>
      <c r="E16" s="40"/>
      <c r="F16" s="39" t="s">
        <v>263</v>
      </c>
      <c r="G16" s="11">
        <f aca="true" t="shared" si="8" ref="G16:G34">J16/H16</f>
        <v>0.2511415525114155</v>
      </c>
      <c r="H16" s="7">
        <f aca="true" t="shared" si="9" ref="H16:H24">P16-X16</f>
        <v>219</v>
      </c>
      <c r="I16" s="7">
        <f t="shared" si="1"/>
        <v>35</v>
      </c>
      <c r="J16" s="7">
        <f t="shared" si="1"/>
        <v>55</v>
      </c>
      <c r="K16" s="7">
        <f t="shared" si="1"/>
        <v>11</v>
      </c>
      <c r="L16" s="7">
        <f t="shared" si="1"/>
        <v>35</v>
      </c>
      <c r="M16" s="7">
        <f aca="true" t="shared" si="10" ref="M16:M34">I16+L16-K16</f>
        <v>59</v>
      </c>
      <c r="N16" s="7">
        <f aca="true" t="shared" si="11" ref="N16:N33">V16-AD16</f>
        <v>4</v>
      </c>
      <c r="O16" s="4">
        <f aca="true" t="shared" si="12" ref="O16:O33">R16/P16</f>
        <v>0.24813895781637718</v>
      </c>
      <c r="P16" s="1">
        <v>403</v>
      </c>
      <c r="Q16" s="1">
        <v>56</v>
      </c>
      <c r="R16" s="1">
        <v>100</v>
      </c>
      <c r="S16" s="1">
        <v>18</v>
      </c>
      <c r="T16" s="1">
        <v>67</v>
      </c>
      <c r="U16" s="1">
        <f aca="true" t="shared" si="13" ref="U16:U23">Q16+T16-S16</f>
        <v>105</v>
      </c>
      <c r="V16" s="1">
        <v>4</v>
      </c>
      <c r="W16" s="4">
        <f aca="true" t="shared" si="14" ref="W16:W33">Z16/X16</f>
        <v>0.24456521739130435</v>
      </c>
      <c r="X16" s="1">
        <v>184</v>
      </c>
      <c r="Y16" s="1">
        <v>21</v>
      </c>
      <c r="Z16" s="1">
        <v>45</v>
      </c>
      <c r="AA16" s="1">
        <v>7</v>
      </c>
      <c r="AB16" s="1">
        <v>32</v>
      </c>
      <c r="AC16" s="1">
        <f aca="true" t="shared" si="15" ref="AC16:AC33">Y16+AB16-AA16</f>
        <v>46</v>
      </c>
      <c r="AD16" s="1">
        <v>0</v>
      </c>
    </row>
    <row r="17" spans="1:30" ht="15">
      <c r="A17" s="40" t="s">
        <v>361</v>
      </c>
      <c r="B17" s="41">
        <v>3</v>
      </c>
      <c r="C17" s="40" t="s">
        <v>40</v>
      </c>
      <c r="D17" s="40" t="s">
        <v>20</v>
      </c>
      <c r="E17" s="40" t="s">
        <v>14</v>
      </c>
      <c r="F17" s="39" t="s">
        <v>387</v>
      </c>
      <c r="G17" s="11">
        <f t="shared" si="8"/>
        <v>0.21052631578947367</v>
      </c>
      <c r="H17" s="7">
        <f t="shared" si="9"/>
        <v>19</v>
      </c>
      <c r="I17" s="7">
        <f aca="true" t="shared" si="16" ref="I17:L20">Q17-Y17</f>
        <v>1</v>
      </c>
      <c r="J17" s="7">
        <f t="shared" si="16"/>
        <v>4</v>
      </c>
      <c r="K17" s="7">
        <f t="shared" si="16"/>
        <v>0</v>
      </c>
      <c r="L17" s="7">
        <f t="shared" si="16"/>
        <v>2</v>
      </c>
      <c r="M17" s="7">
        <f t="shared" si="10"/>
        <v>3</v>
      </c>
      <c r="N17" s="7">
        <f t="shared" si="11"/>
        <v>0</v>
      </c>
      <c r="O17" s="4">
        <f t="shared" si="12"/>
        <v>0.2569444444444444</v>
      </c>
      <c r="P17" s="1">
        <v>144</v>
      </c>
      <c r="Q17" s="1">
        <v>22</v>
      </c>
      <c r="R17" s="1">
        <v>37</v>
      </c>
      <c r="S17" s="1">
        <v>2</v>
      </c>
      <c r="T17" s="1">
        <v>17</v>
      </c>
      <c r="U17" s="1">
        <f t="shared" si="13"/>
        <v>37</v>
      </c>
      <c r="V17" s="1">
        <v>0</v>
      </c>
      <c r="W17" s="4">
        <f t="shared" si="14"/>
        <v>0.264</v>
      </c>
      <c r="X17" s="1">
        <v>125</v>
      </c>
      <c r="Y17" s="1">
        <v>21</v>
      </c>
      <c r="Z17" s="1">
        <v>33</v>
      </c>
      <c r="AA17" s="1">
        <v>2</v>
      </c>
      <c r="AB17" s="1">
        <v>15</v>
      </c>
      <c r="AC17" s="1">
        <f t="shared" si="15"/>
        <v>34</v>
      </c>
      <c r="AD17" s="1">
        <v>0</v>
      </c>
    </row>
    <row r="18" spans="1:30" s="48" customFormat="1" ht="15">
      <c r="A18" s="42">
        <v>6</v>
      </c>
      <c r="B18" s="43">
        <v>3</v>
      </c>
      <c r="C18" s="42" t="s">
        <v>41</v>
      </c>
      <c r="D18" s="42" t="s">
        <v>73</v>
      </c>
      <c r="E18" s="42" t="s">
        <v>16</v>
      </c>
      <c r="F18" s="44" t="s">
        <v>332</v>
      </c>
      <c r="G18" s="50">
        <f t="shared" si="8"/>
        <v>0.21</v>
      </c>
      <c r="H18" s="42">
        <f t="shared" si="9"/>
        <v>300</v>
      </c>
      <c r="I18" s="42">
        <f t="shared" si="16"/>
        <v>30</v>
      </c>
      <c r="J18" s="42">
        <f t="shared" si="16"/>
        <v>63</v>
      </c>
      <c r="K18" s="42">
        <f t="shared" si="16"/>
        <v>4</v>
      </c>
      <c r="L18" s="42">
        <f t="shared" si="16"/>
        <v>24</v>
      </c>
      <c r="M18" s="42">
        <f t="shared" si="10"/>
        <v>50</v>
      </c>
      <c r="N18" s="42">
        <f t="shared" si="11"/>
        <v>4</v>
      </c>
      <c r="O18" s="51">
        <f t="shared" si="12"/>
        <v>0.21</v>
      </c>
      <c r="P18" s="48">
        <v>300</v>
      </c>
      <c r="Q18" s="48">
        <v>30</v>
      </c>
      <c r="R18" s="48">
        <v>63</v>
      </c>
      <c r="S18" s="48">
        <v>4</v>
      </c>
      <c r="T18" s="48">
        <v>24</v>
      </c>
      <c r="U18" s="48">
        <f t="shared" si="13"/>
        <v>50</v>
      </c>
      <c r="V18" s="48">
        <v>4</v>
      </c>
      <c r="W18" s="51" t="e">
        <f t="shared" si="14"/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 t="shared" si="15"/>
        <v>0</v>
      </c>
      <c r="AD18" s="48">
        <v>0</v>
      </c>
    </row>
    <row r="19" spans="1:30" s="48" customFormat="1" ht="15">
      <c r="A19" s="42">
        <v>10</v>
      </c>
      <c r="B19" s="43">
        <v>3</v>
      </c>
      <c r="C19" s="42" t="s">
        <v>43</v>
      </c>
      <c r="D19" s="42" t="s">
        <v>17</v>
      </c>
      <c r="E19" s="42" t="s">
        <v>19</v>
      </c>
      <c r="F19" s="44" t="s">
        <v>337</v>
      </c>
      <c r="G19" s="50">
        <f>J19/H19</f>
        <v>0.2153846153846154</v>
      </c>
      <c r="H19" s="42">
        <f t="shared" si="9"/>
        <v>195</v>
      </c>
      <c r="I19" s="42">
        <f t="shared" si="16"/>
        <v>21</v>
      </c>
      <c r="J19" s="42">
        <f t="shared" si="16"/>
        <v>42</v>
      </c>
      <c r="K19" s="42">
        <f t="shared" si="16"/>
        <v>2</v>
      </c>
      <c r="L19" s="42">
        <f t="shared" si="16"/>
        <v>20</v>
      </c>
      <c r="M19" s="42">
        <f>I19+L19-K19</f>
        <v>39</v>
      </c>
      <c r="N19" s="42">
        <f t="shared" si="11"/>
        <v>4</v>
      </c>
      <c r="O19" s="51">
        <f t="shared" si="12"/>
        <v>0.2153846153846154</v>
      </c>
      <c r="P19" s="48">
        <v>195</v>
      </c>
      <c r="Q19" s="48">
        <v>21</v>
      </c>
      <c r="R19" s="48">
        <v>42</v>
      </c>
      <c r="S19" s="48">
        <v>2</v>
      </c>
      <c r="T19" s="48">
        <v>20</v>
      </c>
      <c r="U19" s="48">
        <f t="shared" si="13"/>
        <v>39</v>
      </c>
      <c r="V19" s="48">
        <v>4</v>
      </c>
      <c r="W19" s="51" t="e">
        <f t="shared" si="14"/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 t="shared" si="15"/>
        <v>0</v>
      </c>
      <c r="AD19" s="48">
        <v>0</v>
      </c>
    </row>
    <row r="20" spans="1:30" s="48" customFormat="1" ht="15">
      <c r="A20" s="42"/>
      <c r="B20" s="43">
        <v>3</v>
      </c>
      <c r="C20" s="42" t="s">
        <v>51</v>
      </c>
      <c r="D20" s="42" t="s">
        <v>19</v>
      </c>
      <c r="F20" s="44" t="s">
        <v>357</v>
      </c>
      <c r="G20" s="50">
        <f>J20/H20</f>
        <v>0.3333333333333333</v>
      </c>
      <c r="H20" s="42">
        <f t="shared" si="9"/>
        <v>6</v>
      </c>
      <c r="I20" s="42">
        <f t="shared" si="16"/>
        <v>1</v>
      </c>
      <c r="J20" s="42">
        <f t="shared" si="16"/>
        <v>2</v>
      </c>
      <c r="K20" s="42">
        <f t="shared" si="16"/>
        <v>0</v>
      </c>
      <c r="L20" s="42">
        <f t="shared" si="16"/>
        <v>1</v>
      </c>
      <c r="M20" s="42">
        <f>I20+L20-K20</f>
        <v>2</v>
      </c>
      <c r="N20" s="42">
        <f>V20-AD20</f>
        <v>2</v>
      </c>
      <c r="O20" s="51">
        <f>R20/P20</f>
        <v>0.22131147540983606</v>
      </c>
      <c r="P20" s="48">
        <v>122</v>
      </c>
      <c r="Q20" s="48">
        <v>13</v>
      </c>
      <c r="R20" s="48">
        <v>27</v>
      </c>
      <c r="S20" s="48">
        <v>0</v>
      </c>
      <c r="T20" s="48">
        <v>6</v>
      </c>
      <c r="U20" s="48">
        <f t="shared" si="13"/>
        <v>19</v>
      </c>
      <c r="V20" s="48">
        <v>4</v>
      </c>
      <c r="W20" s="51">
        <f>Z20/X20</f>
        <v>0.21551724137931033</v>
      </c>
      <c r="X20" s="48">
        <v>116</v>
      </c>
      <c r="Y20" s="48">
        <v>12</v>
      </c>
      <c r="Z20" s="48">
        <v>25</v>
      </c>
      <c r="AA20" s="48">
        <v>0</v>
      </c>
      <c r="AB20" s="48">
        <v>5</v>
      </c>
      <c r="AC20" s="48">
        <f>Y20+AB20-AA20</f>
        <v>17</v>
      </c>
      <c r="AD20" s="48">
        <v>2</v>
      </c>
    </row>
    <row r="21" spans="1:30" s="48" customFormat="1" ht="15">
      <c r="A21" s="42">
        <v>22</v>
      </c>
      <c r="B21" s="43">
        <v>3</v>
      </c>
      <c r="C21" s="42" t="s">
        <v>52</v>
      </c>
      <c r="D21" s="42" t="s">
        <v>19</v>
      </c>
      <c r="E21" s="42"/>
      <c r="F21" s="44" t="s">
        <v>334</v>
      </c>
      <c r="G21" s="50">
        <f t="shared" si="8"/>
        <v>0.12962962962962962</v>
      </c>
      <c r="H21" s="42">
        <f t="shared" si="9"/>
        <v>54</v>
      </c>
      <c r="I21" s="42">
        <f aca="true" t="shared" si="17" ref="I21:L24">Q21-Y21</f>
        <v>4</v>
      </c>
      <c r="J21" s="42">
        <f t="shared" si="17"/>
        <v>7</v>
      </c>
      <c r="K21" s="42">
        <f t="shared" si="17"/>
        <v>1</v>
      </c>
      <c r="L21" s="42">
        <f t="shared" si="17"/>
        <v>5</v>
      </c>
      <c r="M21" s="42">
        <f t="shared" si="10"/>
        <v>8</v>
      </c>
      <c r="N21" s="42">
        <f t="shared" si="11"/>
        <v>0</v>
      </c>
      <c r="O21" s="51">
        <f t="shared" si="12"/>
        <v>0.14864864864864866</v>
      </c>
      <c r="P21" s="48">
        <v>148</v>
      </c>
      <c r="Q21" s="48">
        <v>16</v>
      </c>
      <c r="R21" s="48">
        <v>22</v>
      </c>
      <c r="S21" s="48">
        <v>2</v>
      </c>
      <c r="T21" s="48">
        <v>12</v>
      </c>
      <c r="U21" s="48">
        <f t="shared" si="13"/>
        <v>26</v>
      </c>
      <c r="V21" s="48">
        <v>0</v>
      </c>
      <c r="W21" s="51">
        <f t="shared" si="14"/>
        <v>0.1595744680851064</v>
      </c>
      <c r="X21" s="48">
        <v>94</v>
      </c>
      <c r="Y21" s="48">
        <v>12</v>
      </c>
      <c r="Z21" s="48">
        <v>15</v>
      </c>
      <c r="AA21" s="48">
        <v>1</v>
      </c>
      <c r="AB21" s="48">
        <v>7</v>
      </c>
      <c r="AC21" s="48">
        <f t="shared" si="15"/>
        <v>18</v>
      </c>
      <c r="AD21" s="48">
        <v>0</v>
      </c>
    </row>
    <row r="22" spans="1:30" s="48" customFormat="1" ht="15">
      <c r="A22" s="42" t="s">
        <v>361</v>
      </c>
      <c r="B22" s="43">
        <v>3</v>
      </c>
      <c r="C22" s="42" t="s">
        <v>40</v>
      </c>
      <c r="D22" s="42" t="s">
        <v>14</v>
      </c>
      <c r="E22" s="42"/>
      <c r="F22" s="44" t="s">
        <v>323</v>
      </c>
      <c r="G22" s="50">
        <f t="shared" si="8"/>
        <v>0.30357142857142855</v>
      </c>
      <c r="H22" s="42">
        <f t="shared" si="9"/>
        <v>56</v>
      </c>
      <c r="I22" s="42">
        <f t="shared" si="17"/>
        <v>11</v>
      </c>
      <c r="J22" s="42">
        <f t="shared" si="17"/>
        <v>17</v>
      </c>
      <c r="K22" s="42">
        <f t="shared" si="17"/>
        <v>0</v>
      </c>
      <c r="L22" s="42">
        <f t="shared" si="17"/>
        <v>5</v>
      </c>
      <c r="M22" s="42">
        <f t="shared" si="10"/>
        <v>16</v>
      </c>
      <c r="N22" s="42">
        <f t="shared" si="11"/>
        <v>0</v>
      </c>
      <c r="O22" s="51">
        <f t="shared" si="12"/>
        <v>0.2807017543859649</v>
      </c>
      <c r="P22" s="48">
        <v>114</v>
      </c>
      <c r="Q22" s="48">
        <v>20</v>
      </c>
      <c r="R22" s="48">
        <v>32</v>
      </c>
      <c r="S22" s="48">
        <v>2</v>
      </c>
      <c r="T22" s="48">
        <v>15</v>
      </c>
      <c r="U22" s="48">
        <f t="shared" si="13"/>
        <v>33</v>
      </c>
      <c r="V22" s="48">
        <v>0</v>
      </c>
      <c r="W22" s="51">
        <f t="shared" si="14"/>
        <v>0.25862068965517243</v>
      </c>
      <c r="X22" s="48">
        <v>58</v>
      </c>
      <c r="Y22" s="48">
        <v>9</v>
      </c>
      <c r="Z22" s="48">
        <v>15</v>
      </c>
      <c r="AA22" s="48">
        <v>2</v>
      </c>
      <c r="AB22" s="48">
        <v>10</v>
      </c>
      <c r="AC22" s="48">
        <f t="shared" si="15"/>
        <v>17</v>
      </c>
      <c r="AD22" s="48">
        <v>0</v>
      </c>
    </row>
    <row r="23" spans="1:30" s="48" customFormat="1" ht="15">
      <c r="A23" s="42">
        <v>29</v>
      </c>
      <c r="B23" s="43">
        <v>3</v>
      </c>
      <c r="C23" s="42" t="s">
        <v>40</v>
      </c>
      <c r="D23" s="42" t="s">
        <v>71</v>
      </c>
      <c r="E23" s="42" t="s">
        <v>15</v>
      </c>
      <c r="F23" s="44" t="s">
        <v>329</v>
      </c>
      <c r="G23" s="50">
        <f t="shared" si="8"/>
        <v>0.3209302325581395</v>
      </c>
      <c r="H23" s="42">
        <f t="shared" si="9"/>
        <v>215</v>
      </c>
      <c r="I23" s="42">
        <f t="shared" si="17"/>
        <v>40</v>
      </c>
      <c r="J23" s="42">
        <f t="shared" si="17"/>
        <v>69</v>
      </c>
      <c r="K23" s="42">
        <f t="shared" si="17"/>
        <v>12</v>
      </c>
      <c r="L23" s="42">
        <f t="shared" si="17"/>
        <v>50</v>
      </c>
      <c r="M23" s="42">
        <f t="shared" si="10"/>
        <v>78</v>
      </c>
      <c r="N23" s="42">
        <f t="shared" si="11"/>
        <v>2</v>
      </c>
      <c r="O23" s="51">
        <f t="shared" si="12"/>
        <v>0.3209302325581395</v>
      </c>
      <c r="P23" s="48">
        <v>215</v>
      </c>
      <c r="Q23" s="48">
        <v>40</v>
      </c>
      <c r="R23" s="48">
        <v>69</v>
      </c>
      <c r="S23" s="48">
        <v>12</v>
      </c>
      <c r="T23" s="48">
        <v>50</v>
      </c>
      <c r="U23" s="48">
        <f t="shared" si="13"/>
        <v>78</v>
      </c>
      <c r="V23" s="48">
        <v>2</v>
      </c>
      <c r="W23" s="51" t="e">
        <f t="shared" si="14"/>
        <v>#DIV/0!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f t="shared" si="15"/>
        <v>0</v>
      </c>
      <c r="AD23" s="48">
        <v>0</v>
      </c>
    </row>
    <row r="24" spans="1:30" s="48" customFormat="1" ht="15">
      <c r="A24" s="42"/>
      <c r="B24" s="43">
        <v>3</v>
      </c>
      <c r="C24" s="42" t="s">
        <v>41</v>
      </c>
      <c r="D24" s="42" t="s">
        <v>17</v>
      </c>
      <c r="E24" s="42" t="s">
        <v>370</v>
      </c>
      <c r="F24" s="44" t="s">
        <v>371</v>
      </c>
      <c r="G24" s="50">
        <f aca="true" t="shared" si="18" ref="G24:G29">J24/H24</f>
        <v>0.16666666666666666</v>
      </c>
      <c r="H24" s="42">
        <f t="shared" si="9"/>
        <v>18</v>
      </c>
      <c r="I24" s="42">
        <f t="shared" si="17"/>
        <v>1</v>
      </c>
      <c r="J24" s="42">
        <f t="shared" si="17"/>
        <v>3</v>
      </c>
      <c r="K24" s="42">
        <f t="shared" si="17"/>
        <v>0</v>
      </c>
      <c r="L24" s="42">
        <f t="shared" si="17"/>
        <v>1</v>
      </c>
      <c r="M24" s="42">
        <f aca="true" t="shared" si="19" ref="M24:M29">I24+L24-K24</f>
        <v>2</v>
      </c>
      <c r="N24" s="42">
        <f>V24-AD24</f>
        <v>0</v>
      </c>
      <c r="O24" s="51">
        <f>R24/P24</f>
        <v>0.2619047619047619</v>
      </c>
      <c r="P24" s="48">
        <v>84</v>
      </c>
      <c r="Q24" s="48">
        <v>9</v>
      </c>
      <c r="R24" s="48">
        <v>22</v>
      </c>
      <c r="S24" s="48">
        <v>1</v>
      </c>
      <c r="T24" s="48">
        <v>8</v>
      </c>
      <c r="U24" s="48">
        <f aca="true" t="shared" si="20" ref="U24:U29">Q24+T24-S24</f>
        <v>16</v>
      </c>
      <c r="V24" s="48">
        <v>0</v>
      </c>
      <c r="W24" s="51">
        <f>Z24/X24</f>
        <v>0.2878787878787879</v>
      </c>
      <c r="X24" s="48">
        <v>66</v>
      </c>
      <c r="Y24" s="48">
        <v>8</v>
      </c>
      <c r="Z24" s="48">
        <v>19</v>
      </c>
      <c r="AA24" s="48">
        <v>1</v>
      </c>
      <c r="AB24" s="48">
        <v>7</v>
      </c>
      <c r="AC24" s="48">
        <f>Y24+AB24-AA24</f>
        <v>14</v>
      </c>
      <c r="AD24" s="48">
        <v>0</v>
      </c>
    </row>
    <row r="25" spans="1:30" s="48" customFormat="1" ht="15">
      <c r="A25" s="42">
        <v>1</v>
      </c>
      <c r="B25" s="43">
        <v>2</v>
      </c>
      <c r="C25" s="42" t="s">
        <v>39</v>
      </c>
      <c r="D25" s="42" t="s">
        <v>18</v>
      </c>
      <c r="E25" s="42" t="s">
        <v>19</v>
      </c>
      <c r="F25" s="44" t="s">
        <v>336</v>
      </c>
      <c r="G25" s="50">
        <f t="shared" si="18"/>
        <v>0.34558823529411764</v>
      </c>
      <c r="H25" s="42">
        <f t="shared" si="1"/>
        <v>136</v>
      </c>
      <c r="I25" s="42">
        <f t="shared" si="1"/>
        <v>27</v>
      </c>
      <c r="J25" s="42">
        <f t="shared" si="1"/>
        <v>47</v>
      </c>
      <c r="K25" s="42">
        <f t="shared" si="1"/>
        <v>6</v>
      </c>
      <c r="L25" s="42">
        <f t="shared" si="1"/>
        <v>22</v>
      </c>
      <c r="M25" s="42">
        <f t="shared" si="19"/>
        <v>43</v>
      </c>
      <c r="N25" s="42">
        <f t="shared" si="11"/>
        <v>2</v>
      </c>
      <c r="O25" s="51">
        <f t="shared" si="12"/>
        <v>0.34558823529411764</v>
      </c>
      <c r="P25" s="48">
        <v>136</v>
      </c>
      <c r="Q25" s="48">
        <v>27</v>
      </c>
      <c r="R25" s="48">
        <v>47</v>
      </c>
      <c r="S25" s="48">
        <v>6</v>
      </c>
      <c r="T25" s="48">
        <v>22</v>
      </c>
      <c r="U25" s="48">
        <f t="shared" si="20"/>
        <v>43</v>
      </c>
      <c r="V25" s="48">
        <v>2</v>
      </c>
      <c r="W25" s="51" t="e">
        <f t="shared" si="14"/>
        <v>#DIV/0!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f t="shared" si="15"/>
        <v>0</v>
      </c>
      <c r="AD25" s="48">
        <v>0</v>
      </c>
    </row>
    <row r="26" spans="1:30" s="48" customFormat="1" ht="15">
      <c r="A26" s="42">
        <v>15</v>
      </c>
      <c r="B26" s="43">
        <v>2</v>
      </c>
      <c r="C26" s="42" t="s">
        <v>58</v>
      </c>
      <c r="D26" s="42" t="s">
        <v>17</v>
      </c>
      <c r="E26" s="42"/>
      <c r="F26" s="44" t="s">
        <v>328</v>
      </c>
      <c r="G26" s="50">
        <f t="shared" si="18"/>
        <v>0.23225806451612904</v>
      </c>
      <c r="H26" s="42">
        <f t="shared" si="1"/>
        <v>155</v>
      </c>
      <c r="I26" s="42">
        <f t="shared" si="1"/>
        <v>22</v>
      </c>
      <c r="J26" s="42">
        <f t="shared" si="1"/>
        <v>36</v>
      </c>
      <c r="K26" s="42">
        <f t="shared" si="1"/>
        <v>2</v>
      </c>
      <c r="L26" s="42">
        <f t="shared" si="1"/>
        <v>21</v>
      </c>
      <c r="M26" s="42">
        <f t="shared" si="19"/>
        <v>41</v>
      </c>
      <c r="N26" s="42">
        <f t="shared" si="11"/>
        <v>2</v>
      </c>
      <c r="O26" s="51">
        <f t="shared" si="12"/>
        <v>0.23225806451612904</v>
      </c>
      <c r="P26" s="48">
        <v>155</v>
      </c>
      <c r="Q26" s="48">
        <v>22</v>
      </c>
      <c r="R26" s="48">
        <v>36</v>
      </c>
      <c r="S26" s="48">
        <v>2</v>
      </c>
      <c r="T26" s="48">
        <v>21</v>
      </c>
      <c r="U26" s="48">
        <f t="shared" si="20"/>
        <v>41</v>
      </c>
      <c r="V26" s="48">
        <v>2</v>
      </c>
      <c r="W26" s="51" t="e">
        <f t="shared" si="14"/>
        <v>#DIV/0!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f t="shared" si="15"/>
        <v>0</v>
      </c>
      <c r="AD26" s="48">
        <v>0</v>
      </c>
    </row>
    <row r="27" spans="1:30" s="48" customFormat="1" ht="15">
      <c r="A27" s="42">
        <v>1</v>
      </c>
      <c r="B27" s="43">
        <v>3</v>
      </c>
      <c r="C27" s="42" t="s">
        <v>39</v>
      </c>
      <c r="D27" s="42" t="s">
        <v>14</v>
      </c>
      <c r="E27" s="42"/>
      <c r="F27" s="44" t="s">
        <v>327</v>
      </c>
      <c r="G27" s="50">
        <f t="shared" si="18"/>
        <v>0.23076923076923078</v>
      </c>
      <c r="H27" s="42">
        <f t="shared" si="1"/>
        <v>65</v>
      </c>
      <c r="I27" s="42">
        <f t="shared" si="1"/>
        <v>4</v>
      </c>
      <c r="J27" s="42">
        <f t="shared" si="1"/>
        <v>15</v>
      </c>
      <c r="K27" s="42">
        <f t="shared" si="1"/>
        <v>1</v>
      </c>
      <c r="L27" s="42">
        <f t="shared" si="1"/>
        <v>5</v>
      </c>
      <c r="M27" s="42">
        <f t="shared" si="19"/>
        <v>8</v>
      </c>
      <c r="N27" s="42">
        <f t="shared" si="11"/>
        <v>1</v>
      </c>
      <c r="O27" s="51">
        <f t="shared" si="12"/>
        <v>0.23076923076923078</v>
      </c>
      <c r="P27" s="48">
        <v>65</v>
      </c>
      <c r="Q27" s="48">
        <v>4</v>
      </c>
      <c r="R27" s="48">
        <v>15</v>
      </c>
      <c r="S27" s="48">
        <v>1</v>
      </c>
      <c r="T27" s="48">
        <v>5</v>
      </c>
      <c r="U27" s="48">
        <f t="shared" si="20"/>
        <v>8</v>
      </c>
      <c r="V27" s="48">
        <v>1</v>
      </c>
      <c r="W27" s="51" t="e">
        <f t="shared" si="14"/>
        <v>#DIV/0!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f t="shared" si="15"/>
        <v>0</v>
      </c>
      <c r="AD27" s="48">
        <v>0</v>
      </c>
    </row>
    <row r="28" spans="1:30" s="48" customFormat="1" ht="15">
      <c r="A28" s="42">
        <v>1</v>
      </c>
      <c r="B28" s="43">
        <v>2</v>
      </c>
      <c r="C28" s="42" t="s">
        <v>52</v>
      </c>
      <c r="D28" s="42" t="s">
        <v>15</v>
      </c>
      <c r="E28" s="42"/>
      <c r="F28" s="44" t="s">
        <v>365</v>
      </c>
      <c r="G28" s="50">
        <f t="shared" si="18"/>
        <v>0.2658959537572254</v>
      </c>
      <c r="H28" s="42">
        <f t="shared" si="1"/>
        <v>173</v>
      </c>
      <c r="I28" s="42">
        <f t="shared" si="1"/>
        <v>20</v>
      </c>
      <c r="J28" s="42">
        <f t="shared" si="1"/>
        <v>46</v>
      </c>
      <c r="K28" s="42">
        <f t="shared" si="1"/>
        <v>3</v>
      </c>
      <c r="L28" s="42">
        <f t="shared" si="1"/>
        <v>23</v>
      </c>
      <c r="M28" s="42">
        <f t="shared" si="19"/>
        <v>40</v>
      </c>
      <c r="N28" s="42">
        <f t="shared" si="11"/>
        <v>0</v>
      </c>
      <c r="O28" s="51">
        <f t="shared" si="12"/>
        <v>0.2658959537572254</v>
      </c>
      <c r="P28" s="48">
        <v>173</v>
      </c>
      <c r="Q28" s="48">
        <v>20</v>
      </c>
      <c r="R28" s="48">
        <v>46</v>
      </c>
      <c r="S28" s="48">
        <v>3</v>
      </c>
      <c r="T28" s="48">
        <v>23</v>
      </c>
      <c r="U28" s="48">
        <f t="shared" si="20"/>
        <v>40</v>
      </c>
      <c r="V28" s="48">
        <v>0</v>
      </c>
      <c r="W28" s="51" t="e">
        <f t="shared" si="14"/>
        <v>#DIV/0!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f t="shared" si="15"/>
        <v>0</v>
      </c>
      <c r="AD28" s="48">
        <v>0</v>
      </c>
    </row>
    <row r="29" spans="1:30" s="48" customFormat="1" ht="15">
      <c r="A29" s="42" t="s">
        <v>361</v>
      </c>
      <c r="B29" s="43">
        <v>3</v>
      </c>
      <c r="C29" s="42" t="s">
        <v>40</v>
      </c>
      <c r="D29" s="42" t="s">
        <v>20</v>
      </c>
      <c r="E29" s="42" t="s">
        <v>19</v>
      </c>
      <c r="F29" s="44" t="s">
        <v>353</v>
      </c>
      <c r="G29" s="50">
        <f t="shared" si="18"/>
        <v>0.058823529411764705</v>
      </c>
      <c r="H29" s="42">
        <f t="shared" si="1"/>
        <v>17</v>
      </c>
      <c r="I29" s="42">
        <f t="shared" si="1"/>
        <v>1</v>
      </c>
      <c r="J29" s="42">
        <f t="shared" si="1"/>
        <v>1</v>
      </c>
      <c r="K29" s="42">
        <f t="shared" si="1"/>
        <v>0</v>
      </c>
      <c r="L29" s="42">
        <f t="shared" si="1"/>
        <v>0</v>
      </c>
      <c r="M29" s="42">
        <f t="shared" si="19"/>
        <v>1</v>
      </c>
      <c r="N29" s="42">
        <f t="shared" si="11"/>
        <v>0</v>
      </c>
      <c r="O29" s="51">
        <f t="shared" si="12"/>
        <v>0.24</v>
      </c>
      <c r="P29" s="48">
        <v>75</v>
      </c>
      <c r="Q29" s="48">
        <v>11</v>
      </c>
      <c r="R29" s="48">
        <v>18</v>
      </c>
      <c r="S29" s="48">
        <v>2</v>
      </c>
      <c r="T29" s="48">
        <v>9</v>
      </c>
      <c r="U29" s="48">
        <f t="shared" si="20"/>
        <v>18</v>
      </c>
      <c r="V29" s="48">
        <v>0</v>
      </c>
      <c r="W29" s="51">
        <f t="shared" si="14"/>
        <v>0.29310344827586204</v>
      </c>
      <c r="X29" s="48">
        <v>58</v>
      </c>
      <c r="Y29" s="48">
        <v>10</v>
      </c>
      <c r="Z29" s="48">
        <v>17</v>
      </c>
      <c r="AA29" s="48">
        <v>2</v>
      </c>
      <c r="AB29" s="48">
        <v>9</v>
      </c>
      <c r="AC29" s="48">
        <f t="shared" si="15"/>
        <v>17</v>
      </c>
      <c r="AD29" s="48">
        <v>0</v>
      </c>
    </row>
    <row r="30" spans="1:30" s="48" customFormat="1" ht="15">
      <c r="A30" s="42" t="s">
        <v>360</v>
      </c>
      <c r="B30" s="43">
        <v>2</v>
      </c>
      <c r="C30" s="42" t="s">
        <v>42</v>
      </c>
      <c r="D30" s="42" t="s">
        <v>168</v>
      </c>
      <c r="F30" s="44" t="s">
        <v>338</v>
      </c>
      <c r="G30" s="50">
        <f t="shared" si="8"/>
        <v>0.25</v>
      </c>
      <c r="H30" s="42">
        <f t="shared" si="1"/>
        <v>20</v>
      </c>
      <c r="I30" s="42">
        <f t="shared" si="1"/>
        <v>1</v>
      </c>
      <c r="J30" s="42">
        <f t="shared" si="1"/>
        <v>5</v>
      </c>
      <c r="K30" s="42">
        <f t="shared" si="1"/>
        <v>0</v>
      </c>
      <c r="L30" s="42">
        <f t="shared" si="1"/>
        <v>4</v>
      </c>
      <c r="M30" s="42">
        <f t="shared" si="10"/>
        <v>5</v>
      </c>
      <c r="N30" s="42">
        <f t="shared" si="11"/>
        <v>0</v>
      </c>
      <c r="O30" s="51">
        <f t="shared" si="12"/>
        <v>0.21739130434782608</v>
      </c>
      <c r="P30" s="48">
        <v>69</v>
      </c>
      <c r="Q30" s="48">
        <v>9</v>
      </c>
      <c r="R30" s="48">
        <v>15</v>
      </c>
      <c r="S30" s="48">
        <v>1</v>
      </c>
      <c r="T30" s="48">
        <v>10</v>
      </c>
      <c r="U30" s="48">
        <f>Q30+T30-S30</f>
        <v>18</v>
      </c>
      <c r="V30" s="48">
        <v>0</v>
      </c>
      <c r="W30" s="51">
        <f t="shared" si="14"/>
        <v>0.20408163265306123</v>
      </c>
      <c r="X30" s="48">
        <v>49</v>
      </c>
      <c r="Y30" s="48">
        <v>8</v>
      </c>
      <c r="Z30" s="48">
        <v>10</v>
      </c>
      <c r="AA30" s="48">
        <v>1</v>
      </c>
      <c r="AB30" s="48">
        <v>6</v>
      </c>
      <c r="AC30" s="48">
        <f t="shared" si="15"/>
        <v>13</v>
      </c>
      <c r="AD30" s="48">
        <v>0</v>
      </c>
    </row>
    <row r="31" spans="1:30" s="48" customFormat="1" ht="15">
      <c r="A31" s="42">
        <v>19</v>
      </c>
      <c r="B31" s="43">
        <v>3</v>
      </c>
      <c r="C31" s="42" t="s">
        <v>64</v>
      </c>
      <c r="D31" s="42" t="s">
        <v>18</v>
      </c>
      <c r="E31" s="42"/>
      <c r="F31" s="44" t="s">
        <v>331</v>
      </c>
      <c r="G31" s="50">
        <f t="shared" si="8"/>
        <v>0.26865671641791045</v>
      </c>
      <c r="H31" s="42">
        <f t="shared" si="1"/>
        <v>134</v>
      </c>
      <c r="I31" s="42">
        <f t="shared" si="1"/>
        <v>17</v>
      </c>
      <c r="J31" s="42">
        <f t="shared" si="1"/>
        <v>36</v>
      </c>
      <c r="K31" s="42">
        <f t="shared" si="1"/>
        <v>0</v>
      </c>
      <c r="L31" s="42">
        <f t="shared" si="1"/>
        <v>8</v>
      </c>
      <c r="M31" s="42">
        <f t="shared" si="10"/>
        <v>25</v>
      </c>
      <c r="N31" s="42">
        <f t="shared" si="11"/>
        <v>1</v>
      </c>
      <c r="O31" s="51">
        <f t="shared" si="12"/>
        <v>0.26865671641791045</v>
      </c>
      <c r="P31" s="48">
        <v>134</v>
      </c>
      <c r="Q31" s="48">
        <v>17</v>
      </c>
      <c r="R31" s="48">
        <v>36</v>
      </c>
      <c r="S31" s="48">
        <v>0</v>
      </c>
      <c r="T31" s="48">
        <v>8</v>
      </c>
      <c r="U31" s="48">
        <f>Q31+T31-S31</f>
        <v>25</v>
      </c>
      <c r="V31" s="48">
        <v>1</v>
      </c>
      <c r="W31" s="51" t="e">
        <f t="shared" si="14"/>
        <v>#DIV/0!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f t="shared" si="15"/>
        <v>0</v>
      </c>
      <c r="AD31" s="48">
        <v>0</v>
      </c>
    </row>
    <row r="32" spans="1:30" s="48" customFormat="1" ht="15">
      <c r="A32" s="42">
        <v>22</v>
      </c>
      <c r="B32" s="43">
        <v>3</v>
      </c>
      <c r="C32" s="42" t="s">
        <v>52</v>
      </c>
      <c r="D32" s="42" t="s">
        <v>19</v>
      </c>
      <c r="E32" s="42"/>
      <c r="F32" s="44" t="s">
        <v>334</v>
      </c>
      <c r="G32" s="50">
        <f t="shared" si="8"/>
        <v>0.1891891891891892</v>
      </c>
      <c r="H32" s="42">
        <f t="shared" si="1"/>
        <v>74</v>
      </c>
      <c r="I32" s="42">
        <f t="shared" si="1"/>
        <v>11</v>
      </c>
      <c r="J32" s="42">
        <f t="shared" si="1"/>
        <v>14</v>
      </c>
      <c r="K32" s="42">
        <f t="shared" si="1"/>
        <v>1</v>
      </c>
      <c r="L32" s="42">
        <f t="shared" si="1"/>
        <v>6</v>
      </c>
      <c r="M32" s="42">
        <f t="shared" si="10"/>
        <v>16</v>
      </c>
      <c r="N32" s="42">
        <f t="shared" si="11"/>
        <v>0</v>
      </c>
      <c r="O32" s="51">
        <f t="shared" si="12"/>
        <v>0.1891891891891892</v>
      </c>
      <c r="P32" s="48">
        <v>74</v>
      </c>
      <c r="Q32" s="48">
        <v>11</v>
      </c>
      <c r="R32" s="48">
        <v>14</v>
      </c>
      <c r="S32" s="48">
        <v>1</v>
      </c>
      <c r="T32" s="48">
        <v>6</v>
      </c>
      <c r="U32" s="48">
        <f>Q32+T32-S32</f>
        <v>16</v>
      </c>
      <c r="V32" s="48">
        <v>0</v>
      </c>
      <c r="W32" s="51" t="e">
        <f t="shared" si="14"/>
        <v>#DIV/0!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f t="shared" si="15"/>
        <v>0</v>
      </c>
      <c r="AD32" s="48">
        <v>0</v>
      </c>
    </row>
    <row r="33" spans="1:30" s="48" customFormat="1" ht="15">
      <c r="A33" s="42" t="s">
        <v>361</v>
      </c>
      <c r="B33" s="43">
        <v>3</v>
      </c>
      <c r="C33" s="42" t="s">
        <v>40</v>
      </c>
      <c r="D33" s="42" t="s">
        <v>19</v>
      </c>
      <c r="E33" s="42"/>
      <c r="F33" s="44" t="s">
        <v>353</v>
      </c>
      <c r="G33" s="50">
        <f t="shared" si="8"/>
        <v>0.17647058823529413</v>
      </c>
      <c r="H33" s="42">
        <f t="shared" si="1"/>
        <v>17</v>
      </c>
      <c r="I33" s="42">
        <f t="shared" si="1"/>
        <v>1</v>
      </c>
      <c r="J33" s="42">
        <f t="shared" si="1"/>
        <v>3</v>
      </c>
      <c r="K33" s="42">
        <f t="shared" si="1"/>
        <v>0</v>
      </c>
      <c r="L33" s="42">
        <f t="shared" si="1"/>
        <v>1</v>
      </c>
      <c r="M33" s="42">
        <f t="shared" si="10"/>
        <v>2</v>
      </c>
      <c r="N33" s="42">
        <f t="shared" si="11"/>
        <v>0</v>
      </c>
      <c r="O33" s="51">
        <f t="shared" si="12"/>
        <v>0.22580645161290322</v>
      </c>
      <c r="P33" s="48">
        <v>31</v>
      </c>
      <c r="Q33" s="48">
        <v>5</v>
      </c>
      <c r="R33" s="48">
        <v>7</v>
      </c>
      <c r="S33" s="48">
        <v>1</v>
      </c>
      <c r="T33" s="48">
        <v>6</v>
      </c>
      <c r="U33" s="48">
        <f>Q33+T33-S33</f>
        <v>10</v>
      </c>
      <c r="V33" s="48">
        <v>0</v>
      </c>
      <c r="W33" s="51">
        <f t="shared" si="14"/>
        <v>0.2857142857142857</v>
      </c>
      <c r="X33" s="48">
        <v>14</v>
      </c>
      <c r="Y33" s="48">
        <v>4</v>
      </c>
      <c r="Z33" s="48">
        <v>4</v>
      </c>
      <c r="AA33" s="48">
        <v>1</v>
      </c>
      <c r="AB33" s="48">
        <v>5</v>
      </c>
      <c r="AC33" s="48">
        <f t="shared" si="15"/>
        <v>8</v>
      </c>
      <c r="AD33" s="48">
        <v>0</v>
      </c>
    </row>
    <row r="34" spans="1:30" s="48" customFormat="1" ht="15.75" thickBot="1">
      <c r="A34" s="42">
        <v>1</v>
      </c>
      <c r="B34" s="43">
        <v>2</v>
      </c>
      <c r="C34" s="42" t="s">
        <v>42</v>
      </c>
      <c r="D34" s="42" t="s">
        <v>20</v>
      </c>
      <c r="E34" s="42"/>
      <c r="F34" s="44" t="s">
        <v>338</v>
      </c>
      <c r="G34" s="50">
        <f t="shared" si="8"/>
        <v>0.125</v>
      </c>
      <c r="H34" s="42">
        <f t="shared" si="1"/>
        <v>24</v>
      </c>
      <c r="I34" s="42">
        <f t="shared" si="1"/>
        <v>4</v>
      </c>
      <c r="J34" s="42">
        <f t="shared" si="1"/>
        <v>3</v>
      </c>
      <c r="K34" s="42">
        <f t="shared" si="1"/>
        <v>0</v>
      </c>
      <c r="L34" s="42">
        <f t="shared" si="1"/>
        <v>2</v>
      </c>
      <c r="M34" s="42">
        <f t="shared" si="10"/>
        <v>6</v>
      </c>
      <c r="N34" s="42">
        <f>V34-AD34</f>
        <v>0</v>
      </c>
      <c r="O34" s="51">
        <f>R34/P34</f>
        <v>0.125</v>
      </c>
      <c r="P34" s="48">
        <v>24</v>
      </c>
      <c r="Q34" s="48">
        <v>4</v>
      </c>
      <c r="R34" s="48">
        <v>3</v>
      </c>
      <c r="S34" s="48">
        <v>0</v>
      </c>
      <c r="T34" s="48">
        <v>2</v>
      </c>
      <c r="U34" s="48">
        <f>Q34+T34-S34</f>
        <v>6</v>
      </c>
      <c r="V34" s="48">
        <v>0</v>
      </c>
      <c r="W34" s="51" t="e">
        <f>Z34/X34</f>
        <v>#DIV/0!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f>Y34+AB34-AA34</f>
        <v>0</v>
      </c>
      <c r="AD34" s="48">
        <v>0</v>
      </c>
    </row>
    <row r="35" spans="1:14" ht="15.75" thickBot="1">
      <c r="A35" s="7">
        <f>SUM(A4:A34)</f>
        <v>292</v>
      </c>
      <c r="B35" s="7"/>
      <c r="C35" s="7"/>
      <c r="D35" s="7"/>
      <c r="E35" s="7"/>
      <c r="F35" s="10"/>
      <c r="G35" s="14">
        <f>J35/H35</f>
        <v>0.2649920796560308</v>
      </c>
      <c r="H35" s="15">
        <f aca="true" t="shared" si="21" ref="H35:N35">SUM(H4:H34)</f>
        <v>4419</v>
      </c>
      <c r="I35" s="15">
        <f t="shared" si="21"/>
        <v>648</v>
      </c>
      <c r="J35" s="15">
        <f t="shared" si="21"/>
        <v>1171</v>
      </c>
      <c r="K35" s="15">
        <f t="shared" si="21"/>
        <v>125</v>
      </c>
      <c r="L35" s="15">
        <f t="shared" si="21"/>
        <v>572</v>
      </c>
      <c r="M35" s="15">
        <f t="shared" si="21"/>
        <v>1095</v>
      </c>
      <c r="N35" s="16">
        <f t="shared" si="21"/>
        <v>71</v>
      </c>
    </row>
    <row r="36" spans="1:14" ht="15">
      <c r="A36" s="7"/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  <c r="M36" s="7"/>
      <c r="N36" s="7"/>
    </row>
    <row r="37" spans="1:30" s="3" customFormat="1" ht="14.25">
      <c r="A37" s="8" t="s">
        <v>0</v>
      </c>
      <c r="B37" s="8" t="s">
        <v>30</v>
      </c>
      <c r="C37" s="8" t="s">
        <v>38</v>
      </c>
      <c r="D37" s="8"/>
      <c r="E37" s="8"/>
      <c r="F37" s="9" t="s">
        <v>3</v>
      </c>
      <c r="G37" s="8" t="s">
        <v>21</v>
      </c>
      <c r="H37" s="8" t="s">
        <v>22</v>
      </c>
      <c r="I37" s="8" t="s">
        <v>23</v>
      </c>
      <c r="J37" s="8" t="s">
        <v>24</v>
      </c>
      <c r="K37" s="8" t="s">
        <v>25</v>
      </c>
      <c r="L37" s="8" t="s">
        <v>7</v>
      </c>
      <c r="M37" s="8" t="s">
        <v>26</v>
      </c>
      <c r="N37" s="8" t="s">
        <v>27</v>
      </c>
      <c r="O37" s="3" t="s">
        <v>21</v>
      </c>
      <c r="P37" s="3" t="s">
        <v>22</v>
      </c>
      <c r="Q37" s="3" t="s">
        <v>23</v>
      </c>
      <c r="R37" s="3" t="s">
        <v>24</v>
      </c>
      <c r="S37" s="3" t="s">
        <v>25</v>
      </c>
      <c r="T37" s="3" t="s">
        <v>7</v>
      </c>
      <c r="U37" s="3" t="s">
        <v>26</v>
      </c>
      <c r="V37" s="3" t="s">
        <v>27</v>
      </c>
      <c r="W37" s="3" t="s">
        <v>21</v>
      </c>
      <c r="X37" s="3" t="s">
        <v>22</v>
      </c>
      <c r="Y37" s="3" t="s">
        <v>23</v>
      </c>
      <c r="Z37" s="3" t="s">
        <v>24</v>
      </c>
      <c r="AA37" s="3" t="s">
        <v>25</v>
      </c>
      <c r="AB37" s="3" t="s">
        <v>7</v>
      </c>
      <c r="AC37" s="3" t="s">
        <v>26</v>
      </c>
      <c r="AD37" s="3" t="s">
        <v>27</v>
      </c>
    </row>
    <row r="38" spans="1:30" ht="15">
      <c r="A38" s="40">
        <v>9</v>
      </c>
      <c r="B38" s="41">
        <v>2</v>
      </c>
      <c r="C38" s="40" t="s">
        <v>39</v>
      </c>
      <c r="D38" s="40">
        <v>1</v>
      </c>
      <c r="E38" s="40"/>
      <c r="F38" s="39" t="s">
        <v>339</v>
      </c>
      <c r="G38" s="12">
        <f aca="true" t="shared" si="22" ref="G38:G45">M38/K38*9</f>
        <v>3.5859375</v>
      </c>
      <c r="H38" s="12">
        <f aca="true" t="shared" si="23" ref="H38:H45">(L38+N38)/K38</f>
        <v>1.4296875</v>
      </c>
      <c r="I38" s="7">
        <f aca="true" t="shared" si="24" ref="I38:N45">Q38-Y38</f>
        <v>0</v>
      </c>
      <c r="J38" s="7">
        <f t="shared" si="24"/>
        <v>25</v>
      </c>
      <c r="K38" s="13">
        <f t="shared" si="24"/>
        <v>42.666666666666664</v>
      </c>
      <c r="L38" s="7">
        <f t="shared" si="24"/>
        <v>39</v>
      </c>
      <c r="M38" s="7">
        <f t="shared" si="24"/>
        <v>17</v>
      </c>
      <c r="N38" s="7">
        <f t="shared" si="24"/>
        <v>22</v>
      </c>
      <c r="O38" s="5">
        <f aca="true" t="shared" si="25" ref="O38:O45">U38/S38*9</f>
        <v>3.5859375</v>
      </c>
      <c r="P38" s="5">
        <f aca="true" t="shared" si="26" ref="P38:P45">(T38+V38)/S38</f>
        <v>1.4296875</v>
      </c>
      <c r="Q38" s="1">
        <v>0</v>
      </c>
      <c r="R38" s="1">
        <v>25</v>
      </c>
      <c r="S38" s="34">
        <v>42.666666666666664</v>
      </c>
      <c r="T38" s="1">
        <v>39</v>
      </c>
      <c r="U38" s="1">
        <v>17</v>
      </c>
      <c r="V38" s="1">
        <v>22</v>
      </c>
      <c r="W38" s="5" t="e">
        <f aca="true" t="shared" si="27" ref="W38:W45">AC38/AA38*9</f>
        <v>#DIV/0!</v>
      </c>
      <c r="X38" s="5" t="e">
        <f aca="true" t="shared" si="28" ref="X38:X45">(AB38+AD38)/AA38</f>
        <v>#DIV/0!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</row>
    <row r="39" spans="1:30" ht="15">
      <c r="A39" s="40" t="s">
        <v>372</v>
      </c>
      <c r="B39" s="41">
        <v>3</v>
      </c>
      <c r="C39" s="40" t="s">
        <v>58</v>
      </c>
      <c r="D39" s="40">
        <v>2</v>
      </c>
      <c r="F39" s="39" t="s">
        <v>380</v>
      </c>
      <c r="G39" s="12">
        <f t="shared" si="22"/>
        <v>6.749999999999997</v>
      </c>
      <c r="H39" s="12">
        <f t="shared" si="23"/>
        <v>2.374999999999999</v>
      </c>
      <c r="I39" s="7">
        <f t="shared" si="24"/>
        <v>1</v>
      </c>
      <c r="J39" s="7">
        <f t="shared" si="24"/>
        <v>0</v>
      </c>
      <c r="K39" s="13">
        <f t="shared" si="24"/>
        <v>8.000000000000004</v>
      </c>
      <c r="L39" s="7">
        <f t="shared" si="24"/>
        <v>13</v>
      </c>
      <c r="M39" s="7">
        <f t="shared" si="24"/>
        <v>6</v>
      </c>
      <c r="N39" s="7">
        <f t="shared" si="24"/>
        <v>6</v>
      </c>
      <c r="O39" s="5">
        <f t="shared" si="25"/>
        <v>6.75</v>
      </c>
      <c r="P39" s="5">
        <f t="shared" si="26"/>
        <v>1.8214285714285714</v>
      </c>
      <c r="Q39" s="1">
        <v>1</v>
      </c>
      <c r="R39" s="1">
        <v>6</v>
      </c>
      <c r="S39" s="34">
        <v>37.333333333333336</v>
      </c>
      <c r="T39" s="1">
        <v>51</v>
      </c>
      <c r="U39" s="1">
        <v>28</v>
      </c>
      <c r="V39" s="1">
        <v>17</v>
      </c>
      <c r="W39" s="5">
        <f t="shared" si="27"/>
        <v>6.75</v>
      </c>
      <c r="X39" s="5">
        <f t="shared" si="28"/>
        <v>1.6704545454545454</v>
      </c>
      <c r="Y39" s="1">
        <v>0</v>
      </c>
      <c r="Z39" s="1">
        <v>6</v>
      </c>
      <c r="AA39" s="34">
        <v>29.333333333333332</v>
      </c>
      <c r="AB39" s="1">
        <v>38</v>
      </c>
      <c r="AC39" s="1">
        <v>22</v>
      </c>
      <c r="AD39" s="1">
        <v>11</v>
      </c>
    </row>
    <row r="40" spans="1:30" ht="15">
      <c r="A40" s="40">
        <v>4</v>
      </c>
      <c r="B40" s="41">
        <v>2</v>
      </c>
      <c r="C40" s="40" t="s">
        <v>43</v>
      </c>
      <c r="D40" s="40">
        <v>3</v>
      </c>
      <c r="E40" s="40"/>
      <c r="F40" s="39" t="s">
        <v>341</v>
      </c>
      <c r="G40" s="12">
        <f t="shared" si="22"/>
        <v>0.6967741935483871</v>
      </c>
      <c r="H40" s="12">
        <f t="shared" si="23"/>
        <v>0.9483870967741936</v>
      </c>
      <c r="I40" s="7">
        <f t="shared" si="24"/>
        <v>1</v>
      </c>
      <c r="J40" s="7">
        <f t="shared" si="24"/>
        <v>7</v>
      </c>
      <c r="K40" s="13">
        <f t="shared" si="24"/>
        <v>51.666666666666664</v>
      </c>
      <c r="L40" s="7">
        <f t="shared" si="24"/>
        <v>41</v>
      </c>
      <c r="M40" s="7">
        <f t="shared" si="24"/>
        <v>4</v>
      </c>
      <c r="N40" s="7">
        <f t="shared" si="24"/>
        <v>8</v>
      </c>
      <c r="O40" s="5">
        <f t="shared" si="25"/>
        <v>0.6967741935483871</v>
      </c>
      <c r="P40" s="5">
        <f t="shared" si="26"/>
        <v>0.9483870967741936</v>
      </c>
      <c r="Q40" s="1">
        <v>1</v>
      </c>
      <c r="R40" s="1">
        <v>7</v>
      </c>
      <c r="S40" s="34">
        <v>51.666666666666664</v>
      </c>
      <c r="T40" s="1">
        <v>41</v>
      </c>
      <c r="U40" s="1">
        <v>4</v>
      </c>
      <c r="V40" s="1">
        <v>8</v>
      </c>
      <c r="W40" s="5" t="e">
        <f t="shared" si="27"/>
        <v>#DIV/0!</v>
      </c>
      <c r="X40" s="5" t="e">
        <f t="shared" si="28"/>
        <v>#DIV/0!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</row>
    <row r="41" spans="1:30" ht="15">
      <c r="A41" s="40">
        <v>25</v>
      </c>
      <c r="B41" s="41">
        <v>3</v>
      </c>
      <c r="C41" s="40" t="s">
        <v>52</v>
      </c>
      <c r="D41" s="40">
        <v>4</v>
      </c>
      <c r="E41" s="40"/>
      <c r="F41" s="39" t="s">
        <v>342</v>
      </c>
      <c r="G41" s="12">
        <f t="shared" si="22"/>
        <v>2.9232283464566926</v>
      </c>
      <c r="H41" s="12">
        <f t="shared" si="23"/>
        <v>1.1279527559055118</v>
      </c>
      <c r="I41" s="7">
        <f t="shared" si="24"/>
        <v>15</v>
      </c>
      <c r="J41" s="7">
        <f t="shared" si="24"/>
        <v>0</v>
      </c>
      <c r="K41" s="13">
        <f t="shared" si="24"/>
        <v>169.33333333333334</v>
      </c>
      <c r="L41" s="7">
        <f t="shared" si="24"/>
        <v>155</v>
      </c>
      <c r="M41" s="7">
        <f t="shared" si="24"/>
        <v>55</v>
      </c>
      <c r="N41" s="7">
        <f t="shared" si="24"/>
        <v>36</v>
      </c>
      <c r="O41" s="5">
        <f t="shared" si="25"/>
        <v>2.9232283464566926</v>
      </c>
      <c r="P41" s="5">
        <f t="shared" si="26"/>
        <v>1.1279527559055118</v>
      </c>
      <c r="Q41" s="1">
        <v>15</v>
      </c>
      <c r="R41" s="1">
        <v>0</v>
      </c>
      <c r="S41" s="34">
        <v>169.33333333333334</v>
      </c>
      <c r="T41" s="1">
        <v>155</v>
      </c>
      <c r="U41" s="1">
        <v>55</v>
      </c>
      <c r="V41" s="1">
        <v>36</v>
      </c>
      <c r="W41" s="5" t="e">
        <f t="shared" si="27"/>
        <v>#DIV/0!</v>
      </c>
      <c r="X41" s="5" t="e">
        <f t="shared" si="28"/>
        <v>#DIV/0!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</row>
    <row r="42" spans="1:30" ht="15">
      <c r="A42" s="40">
        <v>8</v>
      </c>
      <c r="B42" s="41">
        <v>2</v>
      </c>
      <c r="C42" s="40" t="s">
        <v>64</v>
      </c>
      <c r="D42" s="40">
        <v>5</v>
      </c>
      <c r="E42" s="40"/>
      <c r="F42" s="39" t="s">
        <v>340</v>
      </c>
      <c r="G42" s="12">
        <f t="shared" si="22"/>
        <v>4.649006622516556</v>
      </c>
      <c r="H42" s="12">
        <f t="shared" si="23"/>
        <v>1.3311258278145695</v>
      </c>
      <c r="I42" s="7">
        <f t="shared" si="24"/>
        <v>2</v>
      </c>
      <c r="J42" s="7">
        <f t="shared" si="24"/>
        <v>0</v>
      </c>
      <c r="K42" s="13">
        <f t="shared" si="24"/>
        <v>50.333333333333336</v>
      </c>
      <c r="L42" s="7">
        <f t="shared" si="24"/>
        <v>55</v>
      </c>
      <c r="M42" s="7">
        <f t="shared" si="24"/>
        <v>26</v>
      </c>
      <c r="N42" s="7">
        <f t="shared" si="24"/>
        <v>12</v>
      </c>
      <c r="O42" s="5">
        <f t="shared" si="25"/>
        <v>4.829912023460411</v>
      </c>
      <c r="P42" s="5">
        <f t="shared" si="26"/>
        <v>1.3548387096774193</v>
      </c>
      <c r="Q42" s="1">
        <v>5</v>
      </c>
      <c r="R42" s="1">
        <v>0</v>
      </c>
      <c r="S42" s="34">
        <v>113.66666666666667</v>
      </c>
      <c r="T42" s="1">
        <v>128</v>
      </c>
      <c r="U42" s="1">
        <v>61</v>
      </c>
      <c r="V42" s="1">
        <v>26</v>
      </c>
      <c r="W42" s="5">
        <f t="shared" si="27"/>
        <v>4.973684210526315</v>
      </c>
      <c r="X42" s="5">
        <f t="shared" si="28"/>
        <v>1.3736842105263158</v>
      </c>
      <c r="Y42" s="1">
        <v>3</v>
      </c>
      <c r="Z42" s="1">
        <v>0</v>
      </c>
      <c r="AA42" s="34">
        <v>63.333333333333336</v>
      </c>
      <c r="AB42" s="1">
        <v>73</v>
      </c>
      <c r="AC42" s="1">
        <v>35</v>
      </c>
      <c r="AD42" s="1">
        <v>14</v>
      </c>
    </row>
    <row r="43" spans="1:30" ht="15">
      <c r="A43" s="40">
        <v>19</v>
      </c>
      <c r="B43" s="41">
        <v>3</v>
      </c>
      <c r="C43" s="40" t="s">
        <v>64</v>
      </c>
      <c r="D43" s="40">
        <v>6</v>
      </c>
      <c r="E43" s="40"/>
      <c r="F43" s="39" t="s">
        <v>272</v>
      </c>
      <c r="G43" s="12">
        <f t="shared" si="22"/>
        <v>1.8837209302325588</v>
      </c>
      <c r="H43" s="12">
        <f t="shared" si="23"/>
        <v>0.8372093023255817</v>
      </c>
      <c r="I43" s="7">
        <f t="shared" si="24"/>
        <v>1</v>
      </c>
      <c r="J43" s="7">
        <f t="shared" si="24"/>
        <v>0</v>
      </c>
      <c r="K43" s="13">
        <f t="shared" si="24"/>
        <v>14.333333333333329</v>
      </c>
      <c r="L43" s="7">
        <f t="shared" si="24"/>
        <v>11</v>
      </c>
      <c r="M43" s="7">
        <f t="shared" si="24"/>
        <v>3</v>
      </c>
      <c r="N43" s="7">
        <f t="shared" si="24"/>
        <v>1</v>
      </c>
      <c r="O43" s="5">
        <f t="shared" si="25"/>
        <v>5.115107913669065</v>
      </c>
      <c r="P43" s="5">
        <f t="shared" si="26"/>
        <v>1.316546762589928</v>
      </c>
      <c r="Q43" s="1">
        <v>7</v>
      </c>
      <c r="R43" s="1">
        <v>0</v>
      </c>
      <c r="S43" s="34">
        <v>139</v>
      </c>
      <c r="T43" s="1">
        <v>160</v>
      </c>
      <c r="U43" s="1">
        <v>79</v>
      </c>
      <c r="V43" s="1">
        <v>23</v>
      </c>
      <c r="W43" s="5">
        <f t="shared" si="27"/>
        <v>5.4866310160427805</v>
      </c>
      <c r="X43" s="5">
        <f t="shared" si="28"/>
        <v>1.3716577540106951</v>
      </c>
      <c r="Y43" s="1">
        <v>6</v>
      </c>
      <c r="Z43" s="1">
        <v>0</v>
      </c>
      <c r="AA43" s="34">
        <v>124.66666666666667</v>
      </c>
      <c r="AB43" s="1">
        <v>149</v>
      </c>
      <c r="AC43" s="1">
        <v>76</v>
      </c>
      <c r="AD43" s="1">
        <v>22</v>
      </c>
    </row>
    <row r="44" spans="1:30" ht="15">
      <c r="A44" s="40" t="s">
        <v>372</v>
      </c>
      <c r="B44" s="41">
        <v>3</v>
      </c>
      <c r="C44" s="40" t="s">
        <v>40</v>
      </c>
      <c r="D44" s="40">
        <v>7</v>
      </c>
      <c r="F44" s="39" t="s">
        <v>381</v>
      </c>
      <c r="G44" s="12">
        <f t="shared" si="22"/>
        <v>2.7341772151898733</v>
      </c>
      <c r="H44" s="12">
        <f t="shared" si="23"/>
        <v>1.139240506329114</v>
      </c>
      <c r="I44" s="7">
        <f t="shared" si="24"/>
        <v>4</v>
      </c>
      <c r="J44" s="7">
        <f t="shared" si="24"/>
        <v>0</v>
      </c>
      <c r="K44" s="13">
        <f t="shared" si="24"/>
        <v>26.333333333333332</v>
      </c>
      <c r="L44" s="7">
        <f t="shared" si="24"/>
        <v>21</v>
      </c>
      <c r="M44" s="7">
        <f t="shared" si="24"/>
        <v>8</v>
      </c>
      <c r="N44" s="7">
        <f t="shared" si="24"/>
        <v>9</v>
      </c>
      <c r="O44" s="5">
        <f t="shared" si="25"/>
        <v>2.9612903225806453</v>
      </c>
      <c r="P44" s="5">
        <f t="shared" si="26"/>
        <v>1.1225806451612903</v>
      </c>
      <c r="Q44" s="1">
        <v>7</v>
      </c>
      <c r="R44" s="1">
        <v>0</v>
      </c>
      <c r="S44" s="34">
        <v>51.666666666666664</v>
      </c>
      <c r="T44" s="1">
        <v>41</v>
      </c>
      <c r="U44" s="1">
        <v>17</v>
      </c>
      <c r="V44" s="1">
        <v>17</v>
      </c>
      <c r="W44" s="5">
        <f t="shared" si="27"/>
        <v>3.1973684210526314</v>
      </c>
      <c r="X44" s="5">
        <f t="shared" si="28"/>
        <v>1.105263157894737</v>
      </c>
      <c r="Y44" s="1">
        <v>3</v>
      </c>
      <c r="Z44" s="1">
        <v>0</v>
      </c>
      <c r="AA44" s="34">
        <v>25.333333333333332</v>
      </c>
      <c r="AB44" s="1">
        <v>20</v>
      </c>
      <c r="AC44" s="1">
        <v>9</v>
      </c>
      <c r="AD44" s="1">
        <v>8</v>
      </c>
    </row>
    <row r="45" spans="1:30" ht="15">
      <c r="A45" s="40">
        <v>3</v>
      </c>
      <c r="B45" s="41">
        <v>3</v>
      </c>
      <c r="C45" s="40" t="s">
        <v>42</v>
      </c>
      <c r="D45" s="40">
        <v>8</v>
      </c>
      <c r="E45" s="40"/>
      <c r="F45" s="39" t="s">
        <v>346</v>
      </c>
      <c r="G45" s="12">
        <f t="shared" si="22"/>
        <v>3.6201117318435756</v>
      </c>
      <c r="H45" s="12">
        <f t="shared" si="23"/>
        <v>1.106145251396648</v>
      </c>
      <c r="I45" s="7">
        <f t="shared" si="24"/>
        <v>3</v>
      </c>
      <c r="J45" s="7">
        <f t="shared" si="24"/>
        <v>2</v>
      </c>
      <c r="K45" s="13">
        <f t="shared" si="24"/>
        <v>59.666666666666664</v>
      </c>
      <c r="L45" s="7">
        <f t="shared" si="24"/>
        <v>61</v>
      </c>
      <c r="M45" s="7">
        <f t="shared" si="24"/>
        <v>24</v>
      </c>
      <c r="N45" s="7">
        <f t="shared" si="24"/>
        <v>5</v>
      </c>
      <c r="O45" s="5">
        <f t="shared" si="25"/>
        <v>3.6201117318435756</v>
      </c>
      <c r="P45" s="5">
        <f t="shared" si="26"/>
        <v>1.106145251396648</v>
      </c>
      <c r="Q45" s="1">
        <v>3</v>
      </c>
      <c r="R45" s="1">
        <v>2</v>
      </c>
      <c r="S45" s="34">
        <v>59.666666666666664</v>
      </c>
      <c r="T45" s="1">
        <v>61</v>
      </c>
      <c r="U45" s="1">
        <v>24</v>
      </c>
      <c r="V45" s="1">
        <v>5</v>
      </c>
      <c r="W45" s="5" t="e">
        <f t="shared" si="27"/>
        <v>#DIV/0!</v>
      </c>
      <c r="X45" s="5" t="e">
        <f t="shared" si="28"/>
        <v>#DIV/0!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</row>
    <row r="46" spans="1:30" ht="15">
      <c r="A46" s="40" t="s">
        <v>361</v>
      </c>
      <c r="B46" s="41">
        <v>3</v>
      </c>
      <c r="C46" s="40" t="s">
        <v>42</v>
      </c>
      <c r="D46" s="40">
        <v>9</v>
      </c>
      <c r="E46" s="40"/>
      <c r="F46" s="39" t="s">
        <v>319</v>
      </c>
      <c r="G46" s="12">
        <f aca="true" t="shared" si="29" ref="G46:G57">M46/K46*9</f>
        <v>7.105263157894736</v>
      </c>
      <c r="H46" s="12">
        <f aca="true" t="shared" si="30" ref="H46:H57">(L46+N46)/K46</f>
        <v>1.894736842105263</v>
      </c>
      <c r="I46" s="7">
        <f aca="true" t="shared" si="31" ref="I46:N57">Q46-Y46</f>
        <v>0</v>
      </c>
      <c r="J46" s="7">
        <f t="shared" si="31"/>
        <v>0</v>
      </c>
      <c r="K46" s="13">
        <f t="shared" si="31"/>
        <v>6.333333333333334</v>
      </c>
      <c r="L46" s="7">
        <f t="shared" si="31"/>
        <v>8</v>
      </c>
      <c r="M46" s="7">
        <f t="shared" si="31"/>
        <v>5</v>
      </c>
      <c r="N46" s="7">
        <f t="shared" si="31"/>
        <v>4</v>
      </c>
      <c r="O46" s="5">
        <f aca="true" t="shared" si="32" ref="O46:O57">U46/S46*9</f>
        <v>4.5</v>
      </c>
      <c r="P46" s="5">
        <f aca="true" t="shared" si="33" ref="P46:P57">(T46+V46)/S46</f>
        <v>2</v>
      </c>
      <c r="Q46" s="1">
        <v>1</v>
      </c>
      <c r="R46" s="1">
        <v>3</v>
      </c>
      <c r="S46" s="34">
        <v>18</v>
      </c>
      <c r="T46" s="1">
        <v>19</v>
      </c>
      <c r="U46" s="1">
        <v>9</v>
      </c>
      <c r="V46" s="1">
        <v>17</v>
      </c>
      <c r="W46" s="5">
        <f aca="true" t="shared" si="34" ref="W46:W57">AC46/AA46*9</f>
        <v>3.085714285714286</v>
      </c>
      <c r="X46" s="5">
        <f aca="true" t="shared" si="35" ref="X46:X57">(AB46+AD46)/AA46</f>
        <v>2.0571428571428574</v>
      </c>
      <c r="Y46" s="1">
        <v>1</v>
      </c>
      <c r="Z46" s="1">
        <v>3</v>
      </c>
      <c r="AA46" s="34">
        <v>11.666666666666666</v>
      </c>
      <c r="AB46" s="1">
        <v>11</v>
      </c>
      <c r="AC46" s="1">
        <v>4</v>
      </c>
      <c r="AD46" s="1">
        <v>13</v>
      </c>
    </row>
    <row r="47" spans="1:30" s="48" customFormat="1" ht="15">
      <c r="A47" s="42">
        <v>11</v>
      </c>
      <c r="B47" s="43">
        <v>3</v>
      </c>
      <c r="C47" s="42" t="s">
        <v>64</v>
      </c>
      <c r="D47" s="42" t="s">
        <v>45</v>
      </c>
      <c r="E47" s="42"/>
      <c r="F47" s="44" t="s">
        <v>344</v>
      </c>
      <c r="G47" s="45">
        <f t="shared" si="29"/>
        <v>6.368770764119602</v>
      </c>
      <c r="H47" s="45">
        <f t="shared" si="30"/>
        <v>1.4551495016611296</v>
      </c>
      <c r="I47" s="42">
        <f t="shared" si="31"/>
        <v>8</v>
      </c>
      <c r="J47" s="42">
        <f t="shared" si="31"/>
        <v>0</v>
      </c>
      <c r="K47" s="46">
        <f t="shared" si="31"/>
        <v>100.33333333333333</v>
      </c>
      <c r="L47" s="42">
        <f t="shared" si="31"/>
        <v>115</v>
      </c>
      <c r="M47" s="42">
        <f t="shared" si="31"/>
        <v>71</v>
      </c>
      <c r="N47" s="42">
        <f t="shared" si="31"/>
        <v>31</v>
      </c>
      <c r="O47" s="47">
        <f t="shared" si="32"/>
        <v>6.368770764119602</v>
      </c>
      <c r="P47" s="47">
        <f t="shared" si="33"/>
        <v>1.4551495016611296</v>
      </c>
      <c r="Q47" s="48">
        <v>8</v>
      </c>
      <c r="R47" s="48">
        <v>0</v>
      </c>
      <c r="S47" s="49">
        <v>100.33333333333333</v>
      </c>
      <c r="T47" s="48">
        <v>115</v>
      </c>
      <c r="U47" s="48">
        <v>71</v>
      </c>
      <c r="V47" s="48">
        <v>31</v>
      </c>
      <c r="W47" s="47" t="e">
        <f t="shared" si="34"/>
        <v>#DIV/0!</v>
      </c>
      <c r="X47" s="47" t="e">
        <f t="shared" si="35"/>
        <v>#DIV/0!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</row>
    <row r="48" spans="1:30" s="48" customFormat="1" ht="15">
      <c r="A48" s="42">
        <v>12</v>
      </c>
      <c r="B48" s="43">
        <v>3</v>
      </c>
      <c r="C48" s="42" t="s">
        <v>39</v>
      </c>
      <c r="D48" s="42" t="s">
        <v>45</v>
      </c>
      <c r="E48" s="42"/>
      <c r="F48" s="44" t="s">
        <v>345</v>
      </c>
      <c r="G48" s="45">
        <f>M48/K48*9</f>
        <v>7.860759493670885</v>
      </c>
      <c r="H48" s="45">
        <f>(L48+N48)/K48</f>
        <v>1.860759493670886</v>
      </c>
      <c r="I48" s="42">
        <f aca="true" t="shared" si="36" ref="I48:N48">Q48-Y48</f>
        <v>1</v>
      </c>
      <c r="J48" s="42">
        <f t="shared" si="36"/>
        <v>0</v>
      </c>
      <c r="K48" s="46">
        <f t="shared" si="36"/>
        <v>26.333333333333336</v>
      </c>
      <c r="L48" s="42">
        <f t="shared" si="36"/>
        <v>40</v>
      </c>
      <c r="M48" s="42">
        <f t="shared" si="36"/>
        <v>23</v>
      </c>
      <c r="N48" s="42">
        <f t="shared" si="36"/>
        <v>9</v>
      </c>
      <c r="O48" s="47">
        <f>U48/S48*9</f>
        <v>5.86046511627907</v>
      </c>
      <c r="P48" s="47">
        <f>(T48+V48)/S48</f>
        <v>1.6744186046511629</v>
      </c>
      <c r="Q48" s="48">
        <v>4</v>
      </c>
      <c r="R48" s="48">
        <v>0</v>
      </c>
      <c r="S48" s="49">
        <v>86</v>
      </c>
      <c r="T48" s="48">
        <v>118</v>
      </c>
      <c r="U48" s="48">
        <v>56</v>
      </c>
      <c r="V48" s="48">
        <v>26</v>
      </c>
      <c r="W48" s="47">
        <f>AC48/AA48*9</f>
        <v>4.977653631284916</v>
      </c>
      <c r="X48" s="47">
        <f>(AB48+AD48)/AA48</f>
        <v>1.5921787709497208</v>
      </c>
      <c r="Y48" s="48">
        <v>3</v>
      </c>
      <c r="Z48" s="48">
        <v>0</v>
      </c>
      <c r="AA48" s="49">
        <v>59.666666666666664</v>
      </c>
      <c r="AB48" s="48">
        <v>78</v>
      </c>
      <c r="AC48" s="48">
        <v>33</v>
      </c>
      <c r="AD48" s="48">
        <v>17</v>
      </c>
    </row>
    <row r="49" spans="1:30" s="48" customFormat="1" ht="15">
      <c r="A49" s="42" t="s">
        <v>361</v>
      </c>
      <c r="B49" s="43">
        <v>2</v>
      </c>
      <c r="C49" s="42" t="s">
        <v>51</v>
      </c>
      <c r="D49" s="42" t="s">
        <v>45</v>
      </c>
      <c r="F49" s="44" t="s">
        <v>349</v>
      </c>
      <c r="G49" s="45">
        <f t="shared" si="29"/>
        <v>6.420731707317074</v>
      </c>
      <c r="H49" s="45">
        <f t="shared" si="30"/>
        <v>1.7378048780487805</v>
      </c>
      <c r="I49" s="42">
        <f t="shared" si="31"/>
        <v>0</v>
      </c>
      <c r="J49" s="42">
        <f t="shared" si="31"/>
        <v>0</v>
      </c>
      <c r="K49" s="46">
        <f t="shared" si="31"/>
        <v>54.666666666666664</v>
      </c>
      <c r="L49" s="42">
        <f t="shared" si="31"/>
        <v>79</v>
      </c>
      <c r="M49" s="42">
        <f t="shared" si="31"/>
        <v>39</v>
      </c>
      <c r="N49" s="42">
        <f t="shared" si="31"/>
        <v>16</v>
      </c>
      <c r="O49" s="47">
        <f t="shared" si="32"/>
        <v>4.814685314685315</v>
      </c>
      <c r="P49" s="47">
        <f t="shared" si="33"/>
        <v>1.562937062937063</v>
      </c>
      <c r="Q49" s="48">
        <v>3</v>
      </c>
      <c r="R49" s="48">
        <v>0</v>
      </c>
      <c r="S49" s="49">
        <v>95.33333333333333</v>
      </c>
      <c r="T49" s="48">
        <v>121</v>
      </c>
      <c r="U49" s="48">
        <v>51</v>
      </c>
      <c r="V49" s="48">
        <v>28</v>
      </c>
      <c r="W49" s="47">
        <f t="shared" si="34"/>
        <v>2.6557377049180326</v>
      </c>
      <c r="X49" s="47">
        <f t="shared" si="35"/>
        <v>1.3278688524590165</v>
      </c>
      <c r="Y49" s="48">
        <v>3</v>
      </c>
      <c r="Z49" s="48">
        <v>0</v>
      </c>
      <c r="AA49" s="49">
        <v>40.666666666666664</v>
      </c>
      <c r="AB49" s="48">
        <v>42</v>
      </c>
      <c r="AC49" s="48">
        <v>12</v>
      </c>
      <c r="AD49" s="48">
        <v>12</v>
      </c>
    </row>
    <row r="50" spans="1:30" s="48" customFormat="1" ht="15">
      <c r="A50" s="42"/>
      <c r="B50" s="43">
        <v>3</v>
      </c>
      <c r="C50" s="42" t="s">
        <v>52</v>
      </c>
      <c r="D50" s="42" t="s">
        <v>45</v>
      </c>
      <c r="F50" s="44" t="s">
        <v>368</v>
      </c>
      <c r="G50" s="45">
        <f t="shared" si="29"/>
        <v>5.014285714285714</v>
      </c>
      <c r="H50" s="45">
        <f t="shared" si="30"/>
        <v>1.7571428571428573</v>
      </c>
      <c r="I50" s="42">
        <f t="shared" si="31"/>
        <v>1</v>
      </c>
      <c r="J50" s="42">
        <f t="shared" si="31"/>
        <v>0</v>
      </c>
      <c r="K50" s="46">
        <f t="shared" si="31"/>
        <v>23.333333333333332</v>
      </c>
      <c r="L50" s="42">
        <f t="shared" si="31"/>
        <v>36</v>
      </c>
      <c r="M50" s="42">
        <f t="shared" si="31"/>
        <v>13</v>
      </c>
      <c r="N50" s="42">
        <f t="shared" si="31"/>
        <v>5</v>
      </c>
      <c r="O50" s="47">
        <f t="shared" si="32"/>
        <v>5.34065934065934</v>
      </c>
      <c r="P50" s="47">
        <f t="shared" si="33"/>
        <v>1.6483516483516485</v>
      </c>
      <c r="Q50" s="48">
        <v>1</v>
      </c>
      <c r="R50" s="48">
        <v>0</v>
      </c>
      <c r="S50" s="49">
        <v>30.333333333333332</v>
      </c>
      <c r="T50" s="48">
        <v>41</v>
      </c>
      <c r="U50" s="48">
        <v>18</v>
      </c>
      <c r="V50" s="48">
        <v>9</v>
      </c>
      <c r="W50" s="47">
        <f t="shared" si="34"/>
        <v>6.428571428571429</v>
      </c>
      <c r="X50" s="47">
        <f t="shared" si="35"/>
        <v>1.2857142857142858</v>
      </c>
      <c r="Y50" s="48">
        <v>0</v>
      </c>
      <c r="Z50" s="48">
        <v>0</v>
      </c>
      <c r="AA50" s="48">
        <v>7</v>
      </c>
      <c r="AB50" s="48">
        <v>5</v>
      </c>
      <c r="AC50" s="48">
        <v>5</v>
      </c>
      <c r="AD50" s="48">
        <v>4</v>
      </c>
    </row>
    <row r="51" spans="1:30" s="48" customFormat="1" ht="15">
      <c r="A51" s="42" t="s">
        <v>361</v>
      </c>
      <c r="B51" s="43">
        <v>3</v>
      </c>
      <c r="C51" s="42" t="s">
        <v>64</v>
      </c>
      <c r="D51" s="42" t="s">
        <v>45</v>
      </c>
      <c r="F51" s="44" t="s">
        <v>358</v>
      </c>
      <c r="G51" s="45">
        <f t="shared" si="29"/>
        <v>7.2</v>
      </c>
      <c r="H51" s="45">
        <f t="shared" si="30"/>
        <v>2</v>
      </c>
      <c r="I51" s="42">
        <f t="shared" si="31"/>
        <v>0</v>
      </c>
      <c r="J51" s="42">
        <f t="shared" si="31"/>
        <v>0</v>
      </c>
      <c r="K51" s="46">
        <f t="shared" si="31"/>
        <v>5</v>
      </c>
      <c r="L51" s="42">
        <f t="shared" si="31"/>
        <v>5</v>
      </c>
      <c r="M51" s="42">
        <f t="shared" si="31"/>
        <v>4</v>
      </c>
      <c r="N51" s="42">
        <f t="shared" si="31"/>
        <v>5</v>
      </c>
      <c r="O51" s="47">
        <f t="shared" si="32"/>
        <v>5.5</v>
      </c>
      <c r="P51" s="47">
        <f t="shared" si="33"/>
        <v>1.4722222222222223</v>
      </c>
      <c r="Q51" s="48">
        <v>1</v>
      </c>
      <c r="R51" s="48">
        <v>0</v>
      </c>
      <c r="S51" s="49">
        <v>36</v>
      </c>
      <c r="T51" s="48">
        <v>32</v>
      </c>
      <c r="U51" s="48">
        <v>22</v>
      </c>
      <c r="V51" s="48">
        <v>21</v>
      </c>
      <c r="W51" s="47">
        <f t="shared" si="34"/>
        <v>5.225806451612904</v>
      </c>
      <c r="X51" s="47">
        <f t="shared" si="35"/>
        <v>1.3870967741935485</v>
      </c>
      <c r="Y51" s="48">
        <v>1</v>
      </c>
      <c r="Z51" s="48">
        <v>0</v>
      </c>
      <c r="AA51" s="48">
        <v>31</v>
      </c>
      <c r="AB51" s="48">
        <v>27</v>
      </c>
      <c r="AC51" s="48">
        <v>18</v>
      </c>
      <c r="AD51" s="48">
        <v>16</v>
      </c>
    </row>
    <row r="52" spans="1:30" s="48" customFormat="1" ht="15">
      <c r="A52" s="42">
        <v>8</v>
      </c>
      <c r="B52" s="43">
        <v>2</v>
      </c>
      <c r="C52" s="42" t="s">
        <v>64</v>
      </c>
      <c r="D52" s="42" t="s">
        <v>45</v>
      </c>
      <c r="E52" s="42"/>
      <c r="F52" s="44" t="s">
        <v>340</v>
      </c>
      <c r="G52" s="45">
        <f t="shared" si="29"/>
        <v>4.374301675977654</v>
      </c>
      <c r="H52" s="45">
        <f t="shared" si="30"/>
        <v>1.2905027932960895</v>
      </c>
      <c r="I52" s="42">
        <f t="shared" si="31"/>
        <v>3</v>
      </c>
      <c r="J52" s="42">
        <f t="shared" si="31"/>
        <v>0</v>
      </c>
      <c r="K52" s="46">
        <f t="shared" si="31"/>
        <v>59.666666666666664</v>
      </c>
      <c r="L52" s="42">
        <f t="shared" si="31"/>
        <v>64</v>
      </c>
      <c r="M52" s="42">
        <f t="shared" si="31"/>
        <v>29</v>
      </c>
      <c r="N52" s="42">
        <f t="shared" si="31"/>
        <v>13</v>
      </c>
      <c r="O52" s="47">
        <f t="shared" si="32"/>
        <v>4.374301675977654</v>
      </c>
      <c r="P52" s="47">
        <f t="shared" si="33"/>
        <v>1.2905027932960895</v>
      </c>
      <c r="Q52" s="48">
        <v>3</v>
      </c>
      <c r="R52" s="48">
        <v>0</v>
      </c>
      <c r="S52" s="49">
        <v>59.666666666666664</v>
      </c>
      <c r="T52" s="48">
        <v>64</v>
      </c>
      <c r="U52" s="48">
        <v>29</v>
      </c>
      <c r="V52" s="48">
        <v>13</v>
      </c>
      <c r="W52" s="47" t="e">
        <f t="shared" si="34"/>
        <v>#DIV/0!</v>
      </c>
      <c r="X52" s="47" t="e">
        <f t="shared" si="35"/>
        <v>#DIV/0!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</row>
    <row r="53" spans="1:30" s="48" customFormat="1" ht="15">
      <c r="A53" s="42" t="s">
        <v>361</v>
      </c>
      <c r="B53" s="43">
        <v>3</v>
      </c>
      <c r="C53" s="42" t="s">
        <v>42</v>
      </c>
      <c r="D53" s="42" t="s">
        <v>45</v>
      </c>
      <c r="F53" s="44" t="s">
        <v>354</v>
      </c>
      <c r="G53" s="45">
        <f t="shared" si="29"/>
        <v>9.391304347826086</v>
      </c>
      <c r="H53" s="45">
        <f t="shared" si="30"/>
        <v>1.565217391304348</v>
      </c>
      <c r="I53" s="42">
        <f aca="true" t="shared" si="37" ref="I53:N53">Q53-Y53</f>
        <v>0</v>
      </c>
      <c r="J53" s="42">
        <f t="shared" si="37"/>
        <v>0</v>
      </c>
      <c r="K53" s="46">
        <f t="shared" si="37"/>
        <v>7.666666666666666</v>
      </c>
      <c r="L53" s="42">
        <f t="shared" si="37"/>
        <v>6</v>
      </c>
      <c r="M53" s="42">
        <f t="shared" si="37"/>
        <v>8</v>
      </c>
      <c r="N53" s="42">
        <f t="shared" si="37"/>
        <v>6</v>
      </c>
      <c r="O53" s="47">
        <f t="shared" si="32"/>
        <v>7.714285714285715</v>
      </c>
      <c r="P53" s="47">
        <f t="shared" si="33"/>
        <v>1.6285714285714286</v>
      </c>
      <c r="Q53" s="48">
        <v>0</v>
      </c>
      <c r="R53" s="48">
        <v>1</v>
      </c>
      <c r="S53" s="49">
        <v>11.666666666666666</v>
      </c>
      <c r="T53" s="48">
        <v>11</v>
      </c>
      <c r="U53" s="48">
        <v>10</v>
      </c>
      <c r="V53" s="48">
        <v>8</v>
      </c>
      <c r="W53" s="47">
        <f t="shared" si="34"/>
        <v>4.5</v>
      </c>
      <c r="X53" s="47">
        <f t="shared" si="35"/>
        <v>1.75</v>
      </c>
      <c r="Y53" s="48">
        <v>0</v>
      </c>
      <c r="Z53" s="48">
        <v>1</v>
      </c>
      <c r="AA53" s="48">
        <v>4</v>
      </c>
      <c r="AB53" s="48">
        <v>5</v>
      </c>
      <c r="AC53" s="48">
        <v>2</v>
      </c>
      <c r="AD53" s="48">
        <v>2</v>
      </c>
    </row>
    <row r="54" spans="1:30" s="48" customFormat="1" ht="15">
      <c r="A54" s="42">
        <v>13</v>
      </c>
      <c r="B54" s="43">
        <v>3</v>
      </c>
      <c r="C54" s="42" t="s">
        <v>64</v>
      </c>
      <c r="D54" s="42" t="s">
        <v>45</v>
      </c>
      <c r="E54" s="42"/>
      <c r="F54" s="44" t="s">
        <v>347</v>
      </c>
      <c r="G54" s="45">
        <f t="shared" si="29"/>
        <v>4.526946107784431</v>
      </c>
      <c r="H54" s="45">
        <f t="shared" si="30"/>
        <v>1.473053892215569</v>
      </c>
      <c r="I54" s="42">
        <f aca="true" t="shared" si="38" ref="I54:N55">Q54-Y54</f>
        <v>4</v>
      </c>
      <c r="J54" s="42">
        <f t="shared" si="38"/>
        <v>0</v>
      </c>
      <c r="K54" s="46">
        <f t="shared" si="38"/>
        <v>55.666666666666664</v>
      </c>
      <c r="L54" s="42">
        <f t="shared" si="38"/>
        <v>68</v>
      </c>
      <c r="M54" s="42">
        <f t="shared" si="38"/>
        <v>28</v>
      </c>
      <c r="N54" s="42">
        <f t="shared" si="38"/>
        <v>14</v>
      </c>
      <c r="O54" s="47">
        <f t="shared" si="32"/>
        <v>4.526946107784431</v>
      </c>
      <c r="P54" s="47">
        <f t="shared" si="33"/>
        <v>1.473053892215569</v>
      </c>
      <c r="Q54" s="48">
        <v>4</v>
      </c>
      <c r="R54" s="48">
        <v>0</v>
      </c>
      <c r="S54" s="49">
        <v>55.666666666666664</v>
      </c>
      <c r="T54" s="48">
        <v>68</v>
      </c>
      <c r="U54" s="48">
        <v>28</v>
      </c>
      <c r="V54" s="48">
        <v>14</v>
      </c>
      <c r="W54" s="47" t="e">
        <f t="shared" si="34"/>
        <v>#DIV/0!</v>
      </c>
      <c r="X54" s="47" t="e">
        <f t="shared" si="35"/>
        <v>#DIV/0!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</row>
    <row r="55" spans="1:30" s="48" customFormat="1" ht="15">
      <c r="A55" s="42" t="s">
        <v>361</v>
      </c>
      <c r="B55" s="43">
        <v>3</v>
      </c>
      <c r="C55" s="42" t="s">
        <v>64</v>
      </c>
      <c r="D55" s="42" t="s">
        <v>45</v>
      </c>
      <c r="F55" s="44" t="s">
        <v>358</v>
      </c>
      <c r="G55" s="45">
        <f t="shared" si="29"/>
        <v>0</v>
      </c>
      <c r="H55" s="45">
        <f t="shared" si="30"/>
        <v>0.5</v>
      </c>
      <c r="I55" s="42">
        <f t="shared" si="38"/>
        <v>0</v>
      </c>
      <c r="J55" s="42">
        <f t="shared" si="38"/>
        <v>0</v>
      </c>
      <c r="K55" s="46">
        <f t="shared" si="38"/>
        <v>6</v>
      </c>
      <c r="L55" s="42">
        <f t="shared" si="38"/>
        <v>2</v>
      </c>
      <c r="M55" s="42">
        <f t="shared" si="38"/>
        <v>0</v>
      </c>
      <c r="N55" s="42">
        <f t="shared" si="38"/>
        <v>1</v>
      </c>
      <c r="O55" s="47">
        <f t="shared" si="32"/>
        <v>4.875</v>
      </c>
      <c r="P55" s="47">
        <f t="shared" si="33"/>
        <v>1.375</v>
      </c>
      <c r="Q55" s="48">
        <v>1</v>
      </c>
      <c r="R55" s="48">
        <v>0</v>
      </c>
      <c r="S55" s="49">
        <v>24</v>
      </c>
      <c r="T55" s="48">
        <v>22</v>
      </c>
      <c r="U55" s="48">
        <v>13</v>
      </c>
      <c r="V55" s="48">
        <v>11</v>
      </c>
      <c r="W55" s="47">
        <f t="shared" si="34"/>
        <v>6.5</v>
      </c>
      <c r="X55" s="47">
        <f t="shared" si="35"/>
        <v>1.6666666666666667</v>
      </c>
      <c r="Y55" s="48">
        <v>1</v>
      </c>
      <c r="Z55" s="48">
        <v>0</v>
      </c>
      <c r="AA55" s="48">
        <v>18</v>
      </c>
      <c r="AB55" s="48">
        <v>20</v>
      </c>
      <c r="AC55" s="48">
        <v>13</v>
      </c>
      <c r="AD55" s="48">
        <v>10</v>
      </c>
    </row>
    <row r="56" spans="1:30" s="48" customFormat="1" ht="15">
      <c r="A56" s="42">
        <v>12</v>
      </c>
      <c r="B56" s="43">
        <v>3</v>
      </c>
      <c r="C56" s="42" t="s">
        <v>39</v>
      </c>
      <c r="D56" s="42" t="s">
        <v>45</v>
      </c>
      <c r="E56" s="42"/>
      <c r="F56" s="44" t="s">
        <v>345</v>
      </c>
      <c r="G56" s="45">
        <f t="shared" si="29"/>
        <v>5.672268907563026</v>
      </c>
      <c r="H56" s="45">
        <f t="shared" si="30"/>
        <v>1.6890756302521008</v>
      </c>
      <c r="I56" s="42">
        <f t="shared" si="31"/>
        <v>2</v>
      </c>
      <c r="J56" s="42">
        <f t="shared" si="31"/>
        <v>0</v>
      </c>
      <c r="K56" s="46">
        <f t="shared" si="31"/>
        <v>39.666666666666664</v>
      </c>
      <c r="L56" s="42">
        <f t="shared" si="31"/>
        <v>54</v>
      </c>
      <c r="M56" s="42">
        <f t="shared" si="31"/>
        <v>25</v>
      </c>
      <c r="N56" s="42">
        <f t="shared" si="31"/>
        <v>13</v>
      </c>
      <c r="O56" s="47">
        <f t="shared" si="32"/>
        <v>5.672268907563026</v>
      </c>
      <c r="P56" s="47">
        <f t="shared" si="33"/>
        <v>1.6890756302521008</v>
      </c>
      <c r="Q56" s="48">
        <v>2</v>
      </c>
      <c r="R56" s="48">
        <v>0</v>
      </c>
      <c r="S56" s="49">
        <v>39.666666666666664</v>
      </c>
      <c r="T56" s="48">
        <v>54</v>
      </c>
      <c r="U56" s="48">
        <v>25</v>
      </c>
      <c r="V56" s="48">
        <v>13</v>
      </c>
      <c r="W56" s="47" t="e">
        <f t="shared" si="34"/>
        <v>#DIV/0!</v>
      </c>
      <c r="X56" s="47" t="e">
        <f t="shared" si="35"/>
        <v>#DIV/0!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</row>
    <row r="57" spans="1:30" s="48" customFormat="1" ht="15.75" thickBot="1">
      <c r="A57" s="42">
        <v>10</v>
      </c>
      <c r="B57" s="43">
        <v>3</v>
      </c>
      <c r="C57" s="42" t="s">
        <v>40</v>
      </c>
      <c r="D57" s="42" t="s">
        <v>45</v>
      </c>
      <c r="E57" s="42"/>
      <c r="F57" s="44" t="s">
        <v>343</v>
      </c>
      <c r="G57" s="45">
        <f t="shared" si="29"/>
        <v>8.678571428571427</v>
      </c>
      <c r="H57" s="45">
        <f t="shared" si="30"/>
        <v>1.9285714285714284</v>
      </c>
      <c r="I57" s="42">
        <f t="shared" si="31"/>
        <v>1</v>
      </c>
      <c r="J57" s="42">
        <f t="shared" si="31"/>
        <v>0</v>
      </c>
      <c r="K57" s="46">
        <f t="shared" si="31"/>
        <v>9.333333333333334</v>
      </c>
      <c r="L57" s="42">
        <f t="shared" si="31"/>
        <v>10</v>
      </c>
      <c r="M57" s="42">
        <f t="shared" si="31"/>
        <v>9</v>
      </c>
      <c r="N57" s="42">
        <f t="shared" si="31"/>
        <v>8</v>
      </c>
      <c r="O57" s="47">
        <f t="shared" si="32"/>
        <v>8.678571428571427</v>
      </c>
      <c r="P57" s="47">
        <f t="shared" si="33"/>
        <v>1.9285714285714284</v>
      </c>
      <c r="Q57" s="48">
        <v>1</v>
      </c>
      <c r="R57" s="48">
        <v>0</v>
      </c>
      <c r="S57" s="49">
        <v>9.333333333333334</v>
      </c>
      <c r="T57" s="48">
        <v>10</v>
      </c>
      <c r="U57" s="48">
        <v>9</v>
      </c>
      <c r="V57" s="48">
        <v>8</v>
      </c>
      <c r="W57" s="47" t="e">
        <f t="shared" si="34"/>
        <v>#DIV/0!</v>
      </c>
      <c r="X57" s="47" t="e">
        <f t="shared" si="35"/>
        <v>#DIV/0!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</row>
    <row r="58" spans="1:14" ht="15.75" thickBot="1">
      <c r="A58" s="7">
        <f>SUM(A38:A57)</f>
        <v>134</v>
      </c>
      <c r="B58" s="7"/>
      <c r="C58" s="7"/>
      <c r="D58" s="7"/>
      <c r="E58" s="7"/>
      <c r="F58" s="10"/>
      <c r="G58" s="17">
        <f>M58/K58*9</f>
        <v>4.376888525928951</v>
      </c>
      <c r="H58" s="18">
        <f>(L58+N58)/K58</f>
        <v>1.3560636994691713</v>
      </c>
      <c r="I58" s="15">
        <f aca="true" t="shared" si="39" ref="I58:N58">SUM(I38:I57)</f>
        <v>47</v>
      </c>
      <c r="J58" s="15">
        <f t="shared" si="39"/>
        <v>34</v>
      </c>
      <c r="K58" s="19">
        <f t="shared" si="39"/>
        <v>816.3333333333333</v>
      </c>
      <c r="L58" s="15">
        <f t="shared" si="39"/>
        <v>883</v>
      </c>
      <c r="M58" s="15">
        <f t="shared" si="39"/>
        <v>397</v>
      </c>
      <c r="N58" s="16">
        <f t="shared" si="39"/>
        <v>224</v>
      </c>
    </row>
    <row r="59" spans="1:14" ht="15">
      <c r="A59" s="7">
        <f>A35+A58</f>
        <v>426</v>
      </c>
      <c r="B59" s="7"/>
      <c r="C59" s="7"/>
      <c r="D59" s="7"/>
      <c r="E59" s="7"/>
      <c r="F59" s="10"/>
      <c r="G59" s="7"/>
      <c r="H59" s="7"/>
      <c r="I59" s="7"/>
      <c r="J59" s="7"/>
      <c r="K59" s="7"/>
      <c r="L59" s="7"/>
      <c r="M59" s="7"/>
      <c r="N59" s="7"/>
    </row>
    <row r="60" spans="1:14" ht="15">
      <c r="A60" s="7"/>
      <c r="B60" s="7"/>
      <c r="C60" s="7"/>
      <c r="D60" s="7"/>
      <c r="E60" s="7"/>
      <c r="F60" s="9" t="s">
        <v>28</v>
      </c>
      <c r="G60" s="7"/>
      <c r="H60" s="7"/>
      <c r="I60" s="7"/>
      <c r="J60" s="7"/>
      <c r="K60" s="7"/>
      <c r="L60" s="7"/>
      <c r="M60" s="7"/>
      <c r="N60" s="7"/>
    </row>
    <row r="61" spans="6:14" ht="15">
      <c r="F61" s="1"/>
      <c r="G61" s="7"/>
      <c r="H61" s="7"/>
      <c r="I61" s="7"/>
      <c r="J61" s="7"/>
      <c r="K61" s="7"/>
      <c r="L61" s="7"/>
      <c r="M61" s="7"/>
      <c r="N61" s="7"/>
    </row>
    <row r="62" spans="1:10" ht="15">
      <c r="A62" s="40">
        <v>22</v>
      </c>
      <c r="B62" s="41">
        <v>3</v>
      </c>
      <c r="C62" s="40" t="s">
        <v>52</v>
      </c>
      <c r="D62" s="40" t="s">
        <v>19</v>
      </c>
      <c r="E62" s="40"/>
      <c r="F62" s="39" t="s">
        <v>334</v>
      </c>
      <c r="G62" s="40"/>
      <c r="H62" s="41"/>
      <c r="I62" s="40"/>
      <c r="J62" s="40"/>
    </row>
    <row r="63" spans="1:14" ht="15">
      <c r="A63" s="40" t="s">
        <v>361</v>
      </c>
      <c r="B63" s="41">
        <v>3</v>
      </c>
      <c r="C63" s="40" t="s">
        <v>42</v>
      </c>
      <c r="D63" s="40" t="s">
        <v>45</v>
      </c>
      <c r="F63" s="39" t="s">
        <v>354</v>
      </c>
      <c r="M63" s="7"/>
      <c r="N63" s="7"/>
    </row>
    <row r="64" spans="1:8" ht="15">
      <c r="A64" s="7"/>
      <c r="B64" s="37"/>
      <c r="C64" s="7"/>
      <c r="D64" s="7"/>
      <c r="E64" s="7"/>
      <c r="F64" s="10"/>
      <c r="G64" s="7"/>
      <c r="H64" s="7"/>
    </row>
    <row r="65" spans="1:14" ht="15">
      <c r="A65" s="7"/>
      <c r="B65" s="7"/>
      <c r="C65" s="7"/>
      <c r="D65" s="7"/>
      <c r="E65" s="7"/>
      <c r="F65" s="10"/>
      <c r="G65" s="7"/>
      <c r="H65" s="7"/>
      <c r="I65" s="7"/>
      <c r="J65" s="7"/>
      <c r="K65" s="7"/>
      <c r="L65" s="7"/>
      <c r="M65" s="7"/>
      <c r="N65" s="7"/>
    </row>
    <row r="66" spans="1:14" ht="15">
      <c r="A66" s="8" t="s">
        <v>0</v>
      </c>
      <c r="B66" s="8" t="s">
        <v>30</v>
      </c>
      <c r="C66" s="8" t="s">
        <v>38</v>
      </c>
      <c r="D66" s="8" t="s">
        <v>1</v>
      </c>
      <c r="E66" s="7"/>
      <c r="F66" s="9" t="s">
        <v>29</v>
      </c>
      <c r="G66" s="7"/>
      <c r="H66" s="7"/>
      <c r="I66" s="7"/>
      <c r="J66" s="7"/>
      <c r="K66" s="7"/>
      <c r="L66" s="7"/>
      <c r="M66" s="7"/>
      <c r="N66" s="7"/>
    </row>
    <row r="67" spans="1:14" ht="15">
      <c r="A67" s="40" t="s">
        <v>45</v>
      </c>
      <c r="B67" s="41">
        <v>2</v>
      </c>
      <c r="C67" s="40" t="s">
        <v>43</v>
      </c>
      <c r="D67" s="40" t="s">
        <v>19</v>
      </c>
      <c r="F67" s="39" t="s">
        <v>348</v>
      </c>
      <c r="G67" s="7">
        <v>1</v>
      </c>
      <c r="H67" s="7"/>
      <c r="I67" s="7"/>
      <c r="J67" s="7"/>
      <c r="K67" s="7"/>
      <c r="L67" s="7"/>
      <c r="M67" s="7"/>
      <c r="N67" s="7"/>
    </row>
    <row r="68" spans="1:14" ht="15">
      <c r="A68" s="40">
        <v>12</v>
      </c>
      <c r="B68" s="41">
        <v>3</v>
      </c>
      <c r="C68" s="40" t="s">
        <v>39</v>
      </c>
      <c r="D68" s="40" t="s">
        <v>45</v>
      </c>
      <c r="E68" s="40"/>
      <c r="F68" s="39" t="s">
        <v>345</v>
      </c>
      <c r="G68" s="7">
        <v>2</v>
      </c>
      <c r="H68" s="40"/>
      <c r="I68" s="40"/>
      <c r="J68" s="41"/>
      <c r="K68" s="40"/>
      <c r="L68" s="40"/>
      <c r="M68" s="40"/>
      <c r="N68" s="39"/>
    </row>
    <row r="69" spans="1:14" ht="15">
      <c r="A69" s="40"/>
      <c r="B69" s="41">
        <v>3</v>
      </c>
      <c r="C69" s="40" t="s">
        <v>52</v>
      </c>
      <c r="D69" s="40" t="s">
        <v>16</v>
      </c>
      <c r="F69" s="39" t="s">
        <v>352</v>
      </c>
      <c r="G69" s="7">
        <v>3</v>
      </c>
      <c r="H69" s="7"/>
      <c r="I69" s="40"/>
      <c r="J69" s="41"/>
      <c r="K69" s="40"/>
      <c r="L69" s="40"/>
      <c r="M69" s="40"/>
      <c r="N69" s="39"/>
    </row>
    <row r="70" spans="1:9" ht="15">
      <c r="A70" s="40" t="s">
        <v>361</v>
      </c>
      <c r="B70" s="41">
        <v>3</v>
      </c>
      <c r="C70" s="40" t="s">
        <v>40</v>
      </c>
      <c r="D70" s="40" t="s">
        <v>19</v>
      </c>
      <c r="E70" s="40"/>
      <c r="F70" s="39" t="s">
        <v>353</v>
      </c>
      <c r="G70" s="7">
        <v>4</v>
      </c>
      <c r="H70" s="7"/>
      <c r="I70" s="40"/>
    </row>
    <row r="71" spans="1:14" ht="15">
      <c r="A71" s="40" t="s">
        <v>361</v>
      </c>
      <c r="B71" s="41">
        <v>3</v>
      </c>
      <c r="C71" s="40" t="s">
        <v>64</v>
      </c>
      <c r="D71" s="40" t="s">
        <v>45</v>
      </c>
      <c r="F71" s="39" t="s">
        <v>358</v>
      </c>
      <c r="G71" s="7">
        <v>5</v>
      </c>
      <c r="H71" s="40"/>
      <c r="I71" s="41"/>
      <c r="J71" s="40"/>
      <c r="K71" s="40"/>
      <c r="L71" s="40"/>
      <c r="M71" s="39"/>
      <c r="N71" s="39"/>
    </row>
    <row r="72" spans="1:14" ht="15">
      <c r="A72" s="40" t="s">
        <v>361</v>
      </c>
      <c r="B72" s="41">
        <v>3</v>
      </c>
      <c r="C72" s="40" t="s">
        <v>40</v>
      </c>
      <c r="D72" s="40" t="s">
        <v>14</v>
      </c>
      <c r="E72" s="40"/>
      <c r="F72" s="39" t="s">
        <v>387</v>
      </c>
      <c r="G72" s="7">
        <v>6</v>
      </c>
      <c r="H72" s="7"/>
      <c r="I72" s="40"/>
      <c r="J72" s="41"/>
      <c r="K72" s="40"/>
      <c r="L72" s="40"/>
      <c r="M72" s="40"/>
      <c r="N72" s="39"/>
    </row>
    <row r="73" spans="1:15" ht="15">
      <c r="A73" s="40"/>
      <c r="B73" s="41">
        <v>3</v>
      </c>
      <c r="C73" s="40" t="s">
        <v>39</v>
      </c>
      <c r="D73" s="40" t="s">
        <v>45</v>
      </c>
      <c r="F73" s="39" t="s">
        <v>356</v>
      </c>
      <c r="G73" s="7">
        <v>7</v>
      </c>
      <c r="H73" s="7"/>
      <c r="I73" s="40"/>
      <c r="J73" s="41"/>
      <c r="K73" s="40"/>
      <c r="L73" s="40"/>
      <c r="M73" s="40"/>
      <c r="N73" s="39"/>
      <c r="O73" s="39"/>
    </row>
    <row r="74" spans="1:8" ht="15">
      <c r="A74" s="40">
        <v>11</v>
      </c>
      <c r="B74" s="41">
        <v>3</v>
      </c>
      <c r="C74" s="40" t="s">
        <v>64</v>
      </c>
      <c r="D74" s="40" t="s">
        <v>45</v>
      </c>
      <c r="E74" s="40"/>
      <c r="F74" s="39" t="s">
        <v>344</v>
      </c>
      <c r="G74" s="7">
        <v>8</v>
      </c>
      <c r="H74" s="7"/>
    </row>
    <row r="75" spans="1:7" ht="15">
      <c r="A75" s="40">
        <v>10</v>
      </c>
      <c r="B75" s="41">
        <v>3</v>
      </c>
      <c r="C75" s="40" t="s">
        <v>40</v>
      </c>
      <c r="D75" s="40" t="s">
        <v>45</v>
      </c>
      <c r="E75" s="40"/>
      <c r="F75" s="39" t="s">
        <v>343</v>
      </c>
      <c r="G75" s="7">
        <v>9</v>
      </c>
    </row>
    <row r="76" spans="1:7" ht="15">
      <c r="A76" s="40" t="s">
        <v>361</v>
      </c>
      <c r="B76" s="41">
        <v>3</v>
      </c>
      <c r="C76" s="40" t="s">
        <v>42</v>
      </c>
      <c r="D76" s="40" t="s">
        <v>45</v>
      </c>
      <c r="E76" s="40"/>
      <c r="F76" s="39" t="s">
        <v>319</v>
      </c>
      <c r="G76" s="7">
        <v>10</v>
      </c>
    </row>
    <row r="77" spans="1:7" ht="15">
      <c r="A77" s="40"/>
      <c r="B77" s="41">
        <v>3</v>
      </c>
      <c r="C77" s="40" t="s">
        <v>64</v>
      </c>
      <c r="D77" s="40" t="s">
        <v>14</v>
      </c>
      <c r="F77" s="39" t="s">
        <v>359</v>
      </c>
      <c r="G77" s="7">
        <v>11</v>
      </c>
    </row>
    <row r="78" spans="1:14" ht="15">
      <c r="A78" s="40">
        <v>6</v>
      </c>
      <c r="B78" s="41">
        <v>3</v>
      </c>
      <c r="C78" s="40" t="s">
        <v>41</v>
      </c>
      <c r="D78" s="40" t="s">
        <v>73</v>
      </c>
      <c r="E78" s="40" t="s">
        <v>16</v>
      </c>
      <c r="F78" s="39" t="s">
        <v>332</v>
      </c>
      <c r="G78" s="7">
        <v>12</v>
      </c>
      <c r="I78" s="40"/>
      <c r="J78" s="41"/>
      <c r="K78" s="40"/>
      <c r="L78" s="40"/>
      <c r="M78" s="40"/>
      <c r="N78" s="39"/>
    </row>
    <row r="79" spans="1:7" ht="15">
      <c r="A79" s="40"/>
      <c r="B79" s="41">
        <v>3</v>
      </c>
      <c r="C79" s="40" t="s">
        <v>386</v>
      </c>
      <c r="D79" s="40" t="s">
        <v>45</v>
      </c>
      <c r="F79" s="39" t="s">
        <v>368</v>
      </c>
      <c r="G79" s="7">
        <v>13</v>
      </c>
    </row>
    <row r="80" spans="1:7" ht="15">
      <c r="A80" s="40" t="s">
        <v>361</v>
      </c>
      <c r="B80" s="41">
        <v>2</v>
      </c>
      <c r="C80" s="40" t="s">
        <v>51</v>
      </c>
      <c r="D80" s="40" t="s">
        <v>45</v>
      </c>
      <c r="F80" s="39" t="s">
        <v>349</v>
      </c>
      <c r="G80" s="7">
        <v>14</v>
      </c>
    </row>
    <row r="81" spans="1:7" ht="15">
      <c r="A81" s="40"/>
      <c r="B81" s="41"/>
      <c r="C81" s="40"/>
      <c r="D81" s="40"/>
      <c r="F81" s="39"/>
      <c r="G81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>
      <selection activeCell="A1" sqref="A1:P1"/>
    </sheetView>
  </sheetViews>
  <sheetFormatPr defaultColWidth="9.33203125" defaultRowHeight="12.75"/>
  <cols>
    <col min="1" max="1" width="2.5" style="6" customWidth="1"/>
    <col min="2" max="2" width="8.83203125" style="6" customWidth="1"/>
    <col min="3" max="4" width="8.66015625" style="6" customWidth="1"/>
    <col min="5" max="7" width="8.83203125" style="6" customWidth="1"/>
    <col min="8" max="8" width="11.33203125" style="6" customWidth="1"/>
    <col min="9" max="13" width="8.83203125" style="6" customWidth="1"/>
    <col min="14" max="14" width="11.83203125" style="6" customWidth="1"/>
    <col min="15" max="15" width="8.83203125" style="23" customWidth="1"/>
    <col min="16" max="16" width="5.16015625" style="6" customWidth="1"/>
    <col min="17" max="16384" width="8.83203125" style="6" customWidth="1"/>
  </cols>
  <sheetData>
    <row r="1" spans="1:16" ht="30">
      <c r="A1" s="77" t="s">
        <v>383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2:15" s="3" customFormat="1" ht="18.75">
      <c r="B2" s="20"/>
      <c r="C2" s="20" t="s">
        <v>4</v>
      </c>
      <c r="D2" s="20"/>
      <c r="E2" s="20"/>
      <c r="F2" s="20" t="s">
        <v>8</v>
      </c>
      <c r="G2" s="20"/>
      <c r="H2" s="20"/>
      <c r="I2" s="20" t="s">
        <v>10</v>
      </c>
      <c r="J2" s="20"/>
      <c r="K2" s="20"/>
      <c r="L2" s="20" t="s">
        <v>11</v>
      </c>
      <c r="M2" s="20"/>
      <c r="N2" s="24" t="s">
        <v>36</v>
      </c>
      <c r="O2" s="24"/>
    </row>
    <row r="3" spans="1:15" ht="18.75">
      <c r="A3" s="6">
        <v>8</v>
      </c>
      <c r="B3" s="21" t="s">
        <v>68</v>
      </c>
      <c r="C3" s="35">
        <f>Matt!G19</f>
        <v>0.28553267226036105</v>
      </c>
      <c r="D3" s="35"/>
      <c r="E3" s="21" t="s">
        <v>32</v>
      </c>
      <c r="F3" s="21">
        <f>Isaak!K18</f>
        <v>163</v>
      </c>
      <c r="G3" s="21"/>
      <c r="H3" s="21" t="s">
        <v>32</v>
      </c>
      <c r="I3" s="21">
        <f>Isaak!M18</f>
        <v>1129</v>
      </c>
      <c r="J3" s="21"/>
      <c r="K3" s="21" t="s">
        <v>53</v>
      </c>
      <c r="L3" s="21">
        <f>Reuben!N31</f>
        <v>84</v>
      </c>
      <c r="M3" s="21"/>
      <c r="N3" s="25" t="s">
        <v>32</v>
      </c>
      <c r="O3" s="25">
        <f>36-MATCH(N3,B$3:B$10,0)-MATCH(N3,E$3:E$10,0)-MATCH(N3,H$3:H$10,0)-MATCH(N3,K$3:K$10,0)+P3</f>
        <v>24</v>
      </c>
    </row>
    <row r="4" spans="1:15" ht="18.75">
      <c r="A4" s="6">
        <v>7</v>
      </c>
      <c r="B4" s="21" t="s">
        <v>32</v>
      </c>
      <c r="C4" s="35">
        <f>Isaak!G18</f>
        <v>0.2781973203410475</v>
      </c>
      <c r="D4" s="35"/>
      <c r="E4" s="21" t="s">
        <v>68</v>
      </c>
      <c r="F4" s="21">
        <f>Matt!K19</f>
        <v>142</v>
      </c>
      <c r="G4" s="21"/>
      <c r="H4" s="21" t="s">
        <v>34</v>
      </c>
      <c r="I4" s="21">
        <f>Rob!M35</f>
        <v>1095</v>
      </c>
      <c r="J4" s="21"/>
      <c r="K4" s="21" t="s">
        <v>33</v>
      </c>
      <c r="L4" s="21">
        <f>Dave!N21</f>
        <v>79</v>
      </c>
      <c r="M4" s="21"/>
      <c r="N4" s="25" t="s">
        <v>68</v>
      </c>
      <c r="O4" s="25">
        <f>36-MATCH(N4,B$3:B$10,0)-MATCH(N4,E$3:E$10,0)-MATCH(N4,H$3:H$10,0)-MATCH(N4,K$3:K$10,0)+P4</f>
        <v>24</v>
      </c>
    </row>
    <row r="5" spans="1:15" ht="18.75">
      <c r="A5" s="6">
        <v>6</v>
      </c>
      <c r="B5" s="21" t="s">
        <v>57</v>
      </c>
      <c r="C5" s="35">
        <f>Aaron!G18</f>
        <v>0.273095623987034</v>
      </c>
      <c r="D5" s="35"/>
      <c r="E5" s="21" t="s">
        <v>33</v>
      </c>
      <c r="F5" s="21">
        <f>Dave!K21</f>
        <v>135</v>
      </c>
      <c r="G5" s="21"/>
      <c r="H5" s="21" t="s">
        <v>68</v>
      </c>
      <c r="I5" s="21">
        <f>Matt!M19</f>
        <v>1055</v>
      </c>
      <c r="J5" s="21"/>
      <c r="K5" s="21" t="s">
        <v>34</v>
      </c>
      <c r="L5" s="21">
        <f>Rob!N35</f>
        <v>71</v>
      </c>
      <c r="M5" s="21"/>
      <c r="N5" s="25" t="s">
        <v>33</v>
      </c>
      <c r="O5" s="25">
        <f>36-MATCH(N5,B$3:B$10,0)-MATCH(N5,E$3:E$10,0)-MATCH(N5,H$3:H$10,0)-MATCH(N5,K$3:K$10,0)+P5</f>
        <v>21</v>
      </c>
    </row>
    <row r="6" spans="1:15" ht="18.75">
      <c r="A6" s="6">
        <v>5</v>
      </c>
      <c r="B6" s="21" t="s">
        <v>53</v>
      </c>
      <c r="C6" s="35">
        <f>Reuben!G31</f>
        <v>0.2711583924349882</v>
      </c>
      <c r="D6" s="35"/>
      <c r="E6" s="21" t="s">
        <v>34</v>
      </c>
      <c r="F6" s="21">
        <f>Rob!K35</f>
        <v>125</v>
      </c>
      <c r="G6" s="21"/>
      <c r="H6" s="21" t="s">
        <v>53</v>
      </c>
      <c r="I6" s="21">
        <f>Reuben!M31</f>
        <v>1028</v>
      </c>
      <c r="J6" s="21"/>
      <c r="K6" s="21" t="s">
        <v>31</v>
      </c>
      <c r="L6" s="21">
        <f>Owen!N27</f>
        <v>69</v>
      </c>
      <c r="M6" s="21"/>
      <c r="N6" s="25" t="s">
        <v>53</v>
      </c>
      <c r="O6" s="25">
        <f>36-MATCH(N6,B$3:B$10,0)-MATCH(N6,E$3:E$10,0)-MATCH(N6,H$3:H$10,0)-MATCH(N6,K$3:K$10,0)+P6</f>
        <v>20</v>
      </c>
    </row>
    <row r="7" spans="1:15" ht="18.75">
      <c r="A7" s="6">
        <v>4</v>
      </c>
      <c r="B7" s="21" t="s">
        <v>33</v>
      </c>
      <c r="C7" s="35">
        <f>Dave!G21</f>
        <v>0.2708779443254818</v>
      </c>
      <c r="D7" s="35"/>
      <c r="E7" s="21" t="s">
        <v>57</v>
      </c>
      <c r="F7" s="21">
        <f>Aaron!K18</f>
        <v>120</v>
      </c>
      <c r="G7" s="21"/>
      <c r="H7" s="21" t="s">
        <v>33</v>
      </c>
      <c r="I7" s="21">
        <f>Dave!M21</f>
        <v>973</v>
      </c>
      <c r="J7" s="21"/>
      <c r="K7" s="21" t="s">
        <v>57</v>
      </c>
      <c r="L7" s="21">
        <f>Aaron!N18</f>
        <v>64</v>
      </c>
      <c r="M7" s="21"/>
      <c r="N7" s="25" t="s">
        <v>34</v>
      </c>
      <c r="O7" s="25">
        <f>36-MATCH(N7,B$3:B$10,0)-MATCH(N7,E$3:E$10,0)-MATCH(N7,H$3:H$10,0)-MATCH(N7,K$3:K$10,0)+P7</f>
        <v>19</v>
      </c>
    </row>
    <row r="8" spans="1:15" ht="18.75">
      <c r="A8" s="6">
        <v>3</v>
      </c>
      <c r="B8" s="21" t="s">
        <v>35</v>
      </c>
      <c r="C8" s="35">
        <f>Eric!G20</f>
        <v>0.26801552106430154</v>
      </c>
      <c r="D8" s="35"/>
      <c r="E8" s="21" t="s">
        <v>31</v>
      </c>
      <c r="F8" s="21">
        <f>Owen!K27</f>
        <v>115</v>
      </c>
      <c r="G8" s="21"/>
      <c r="H8" s="21" t="s">
        <v>57</v>
      </c>
      <c r="I8" s="21">
        <f>Aaron!M18</f>
        <v>915</v>
      </c>
      <c r="J8" s="21"/>
      <c r="K8" s="21" t="s">
        <v>68</v>
      </c>
      <c r="L8" s="21">
        <f>Matt!N19</f>
        <v>57</v>
      </c>
      <c r="M8" s="21"/>
      <c r="N8" s="25" t="s">
        <v>57</v>
      </c>
      <c r="O8" s="25">
        <f>36-MATCH(N8,B$3:B$10,0)-MATCH(N8,E$3:E$10,0)-MATCH(N8,H$3:H$10,0)-MATCH(N8,K$3:K$10,0)+P8</f>
        <v>17</v>
      </c>
    </row>
    <row r="9" spans="1:15" ht="18.75">
      <c r="A9" s="6">
        <v>2</v>
      </c>
      <c r="B9" s="21" t="s">
        <v>31</v>
      </c>
      <c r="C9" s="35">
        <f>Owen!G27</f>
        <v>0.2658900987591795</v>
      </c>
      <c r="D9" s="35"/>
      <c r="E9" s="21" t="s">
        <v>53</v>
      </c>
      <c r="F9" s="21">
        <f>Reuben!K31</f>
        <v>114</v>
      </c>
      <c r="G9" s="21"/>
      <c r="H9" s="21" t="s">
        <v>31</v>
      </c>
      <c r="I9" s="21">
        <f>Owen!M27</f>
        <v>901</v>
      </c>
      <c r="J9" s="21"/>
      <c r="K9" s="21" t="s">
        <v>35</v>
      </c>
      <c r="L9" s="21">
        <f>Eric!N20</f>
        <v>51</v>
      </c>
      <c r="M9" s="21"/>
      <c r="N9" s="25" t="s">
        <v>31</v>
      </c>
      <c r="O9" s="25">
        <f>36-MATCH(N9,B$3:B$10,0)-MATCH(N9,E$3:E$10,0)-MATCH(N9,H$3:H$10,0)-MATCH(N9,K$3:K$10,0)+P9</f>
        <v>12</v>
      </c>
    </row>
    <row r="10" spans="1:15" ht="18.75">
      <c r="A10" s="6">
        <v>1</v>
      </c>
      <c r="B10" s="21" t="s">
        <v>34</v>
      </c>
      <c r="C10" s="35">
        <f>Rob!G35</f>
        <v>0.2649920796560308</v>
      </c>
      <c r="D10" s="35"/>
      <c r="E10" s="21" t="s">
        <v>35</v>
      </c>
      <c r="F10" s="21">
        <f>Eric!K20</f>
        <v>102</v>
      </c>
      <c r="G10" s="21"/>
      <c r="H10" s="21" t="s">
        <v>35</v>
      </c>
      <c r="I10" s="21">
        <f>Eric!M20</f>
        <v>861</v>
      </c>
      <c r="J10" s="21"/>
      <c r="K10" s="21" t="s">
        <v>32</v>
      </c>
      <c r="L10" s="21">
        <f>Isaak!N18</f>
        <v>41</v>
      </c>
      <c r="M10" s="21"/>
      <c r="N10" s="25" t="s">
        <v>35</v>
      </c>
      <c r="O10" s="25">
        <f>36-MATCH(N10,B$3:B$10,0)-MATCH(N10,E$3:E$10,0)-MATCH(N10,H$3:H$10,0)-MATCH(N10,K$3:K$10,0)+P10</f>
        <v>7</v>
      </c>
    </row>
    <row r="11" spans="2:15" ht="18.75">
      <c r="B11" s="21"/>
      <c r="C11" s="35"/>
      <c r="D11" s="35"/>
      <c r="E11" s="21"/>
      <c r="F11" s="21"/>
      <c r="G11" s="21"/>
      <c r="H11" s="21"/>
      <c r="I11" s="21"/>
      <c r="J11" s="21"/>
      <c r="K11" s="21"/>
      <c r="L11" s="21"/>
      <c r="M11" s="21"/>
      <c r="N11" s="25"/>
      <c r="O11" s="32">
        <f>SUM(O3:O10)</f>
        <v>144</v>
      </c>
    </row>
    <row r="12" spans="2:15" s="3" customFormat="1" ht="18.75">
      <c r="B12" s="20"/>
      <c r="C12" s="20" t="s">
        <v>21</v>
      </c>
      <c r="D12" s="20"/>
      <c r="E12" s="20"/>
      <c r="F12" s="20" t="s">
        <v>22</v>
      </c>
      <c r="G12" s="20"/>
      <c r="H12" s="20"/>
      <c r="I12" s="20" t="s">
        <v>23</v>
      </c>
      <c r="J12" s="20"/>
      <c r="K12" s="20"/>
      <c r="L12" s="20" t="s">
        <v>24</v>
      </c>
      <c r="M12" s="20"/>
      <c r="N12" s="24" t="s">
        <v>390</v>
      </c>
      <c r="O12" s="24"/>
    </row>
    <row r="13" spans="1:15" ht="18.75">
      <c r="A13" s="6">
        <v>8</v>
      </c>
      <c r="B13" s="21" t="s">
        <v>35</v>
      </c>
      <c r="C13" s="31">
        <f>Eric!G34</f>
        <v>4.047084233261339</v>
      </c>
      <c r="D13" s="31"/>
      <c r="E13" s="31" t="s">
        <v>57</v>
      </c>
      <c r="F13" s="31">
        <f>Aaron!H30</f>
        <v>1.2654198169518505</v>
      </c>
      <c r="G13" s="31"/>
      <c r="H13" s="21" t="s">
        <v>32</v>
      </c>
      <c r="I13" s="22">
        <f>Isaak!I31</f>
        <v>63</v>
      </c>
      <c r="J13" s="22"/>
      <c r="K13" s="21" t="s">
        <v>33</v>
      </c>
      <c r="L13" s="22">
        <f>Dave!J37</f>
        <v>42</v>
      </c>
      <c r="M13" s="21"/>
      <c r="N13" s="25" t="s">
        <v>33</v>
      </c>
      <c r="O13" s="25">
        <f>36-MATCH(N13,B$13:B$20,0)-MATCH(N13,E$13:E$20,0)-MATCH(N13,H$13:H$20,0)-MATCH(N13,K$13:K$20,0)+P13</f>
        <v>26</v>
      </c>
    </row>
    <row r="14" spans="1:15" ht="18.75">
      <c r="A14" s="6">
        <v>7</v>
      </c>
      <c r="B14" s="21" t="s">
        <v>57</v>
      </c>
      <c r="C14" s="31">
        <f>Aaron!G30</f>
        <v>4.050537206526064</v>
      </c>
      <c r="D14" s="31"/>
      <c r="E14" s="21" t="s">
        <v>53</v>
      </c>
      <c r="F14" s="31">
        <f>Reuben!H48</f>
        <v>1.3109677419354842</v>
      </c>
      <c r="G14" s="31"/>
      <c r="H14" s="21" t="s">
        <v>33</v>
      </c>
      <c r="I14" s="22">
        <f>Dave!I37</f>
        <v>58</v>
      </c>
      <c r="J14" s="22"/>
      <c r="K14" s="21" t="s">
        <v>35</v>
      </c>
      <c r="L14" s="22">
        <f>Eric!J34</f>
        <v>37</v>
      </c>
      <c r="M14" s="21"/>
      <c r="N14" s="25" t="s">
        <v>35</v>
      </c>
      <c r="O14" s="25">
        <f>36-MATCH(N14,B$13:B$20,0)-MATCH(N14,E$13:E$20,0)-MATCH(N14,H$13:H$20,0)-MATCH(N14,K$13:K$20,0)+P14</f>
        <v>26</v>
      </c>
    </row>
    <row r="15" spans="1:15" ht="18.75">
      <c r="A15" s="6">
        <v>6</v>
      </c>
      <c r="B15" s="21" t="s">
        <v>53</v>
      </c>
      <c r="C15" s="31">
        <f>Reuben!G48</f>
        <v>4.19225806451613</v>
      </c>
      <c r="D15" s="31"/>
      <c r="E15" s="21" t="s">
        <v>33</v>
      </c>
      <c r="F15" s="31">
        <f>Dave!H37</f>
        <v>1.3161365399534521</v>
      </c>
      <c r="G15" s="31"/>
      <c r="H15" s="21" t="s">
        <v>35</v>
      </c>
      <c r="I15" s="22">
        <f>Eric!I34</f>
        <v>53</v>
      </c>
      <c r="J15" s="22"/>
      <c r="K15" s="21" t="s">
        <v>34</v>
      </c>
      <c r="L15" s="22">
        <f>Rob!J58</f>
        <v>34</v>
      </c>
      <c r="M15" s="21"/>
      <c r="N15" s="25" t="s">
        <v>57</v>
      </c>
      <c r="O15" s="25">
        <f>36-MATCH(N15,B$13:B$20,0)-MATCH(N15,E$13:E$20,0)-MATCH(N15,H$13:H$20,0)-MATCH(N15,K$13:K$20,0)+P15</f>
        <v>22</v>
      </c>
    </row>
    <row r="16" spans="1:15" ht="18.75">
      <c r="A16" s="6">
        <v>5</v>
      </c>
      <c r="B16" s="21" t="s">
        <v>33</v>
      </c>
      <c r="C16" s="31">
        <f>Dave!G37</f>
        <v>4.220713731574864</v>
      </c>
      <c r="D16" s="31"/>
      <c r="E16" s="21" t="s">
        <v>35</v>
      </c>
      <c r="F16" s="31">
        <f>Eric!H34</f>
        <v>1.3295896328293735</v>
      </c>
      <c r="G16" s="31"/>
      <c r="H16" s="21" t="s">
        <v>31</v>
      </c>
      <c r="I16" s="22">
        <f>Owen!I47</f>
        <v>50</v>
      </c>
      <c r="J16" s="22"/>
      <c r="K16" s="21" t="s">
        <v>53</v>
      </c>
      <c r="L16" s="22">
        <f>Reuben!J48</f>
        <v>30</v>
      </c>
      <c r="M16" s="21"/>
      <c r="N16" s="25" t="s">
        <v>53</v>
      </c>
      <c r="O16" s="25">
        <f>36-MATCH(N16,B$13:B$20,0)-MATCH(N16,E$13:E$20,0)-MATCH(N16,H$13:H$20,0)-MATCH(N16,K$13:K$20,0)+P16</f>
        <v>19</v>
      </c>
    </row>
    <row r="17" spans="1:15" ht="18.75">
      <c r="A17" s="6">
        <v>4</v>
      </c>
      <c r="B17" s="21" t="s">
        <v>68</v>
      </c>
      <c r="C17" s="31">
        <f>Matt!G31</f>
        <v>4.251779359430604</v>
      </c>
      <c r="D17" s="31"/>
      <c r="E17" s="21" t="s">
        <v>34</v>
      </c>
      <c r="F17" s="31">
        <f>Rob!H58</f>
        <v>1.3560636994691713</v>
      </c>
      <c r="G17" s="31"/>
      <c r="H17" s="31" t="s">
        <v>57</v>
      </c>
      <c r="I17" s="22">
        <f>Aaron!I30</f>
        <v>48</v>
      </c>
      <c r="J17" s="22"/>
      <c r="K17" s="21" t="s">
        <v>31</v>
      </c>
      <c r="L17" s="22">
        <f>Owen!J47</f>
        <v>25</v>
      </c>
      <c r="M17" s="21"/>
      <c r="N17" s="25" t="s">
        <v>34</v>
      </c>
      <c r="O17" s="25">
        <f>36-MATCH(N17,B$13:B$20,0)-MATCH(N17,E$13:E$20,0)-MATCH(N17,H$13:H$20,0)-MATCH(N17,K$13:K$20,0)+P17</f>
        <v>16</v>
      </c>
    </row>
    <row r="18" spans="1:15" ht="18.75">
      <c r="A18" s="6">
        <v>3</v>
      </c>
      <c r="B18" s="21" t="s">
        <v>34</v>
      </c>
      <c r="C18" s="31">
        <f>Rob!G58</f>
        <v>4.376888525928951</v>
      </c>
      <c r="D18" s="31"/>
      <c r="E18" s="21" t="s">
        <v>68</v>
      </c>
      <c r="F18" s="31">
        <f>Matt!H31</f>
        <v>1.3585409252669038</v>
      </c>
      <c r="G18" s="31"/>
      <c r="H18" s="21" t="s">
        <v>34</v>
      </c>
      <c r="I18" s="22">
        <f>Rob!I58</f>
        <v>47</v>
      </c>
      <c r="J18" s="22"/>
      <c r="K18" s="31" t="s">
        <v>57</v>
      </c>
      <c r="L18" s="22">
        <f>Aaron!J30</f>
        <v>23</v>
      </c>
      <c r="M18" s="21"/>
      <c r="N18" s="25" t="s">
        <v>32</v>
      </c>
      <c r="O18" s="25">
        <f>36-MATCH(N18,B$13:B$20,0)-MATCH(N18,E$13:E$20,0)-MATCH(N18,H$13:H$20,0)-MATCH(N18,K$13:K$20,0)+P18</f>
        <v>13</v>
      </c>
    </row>
    <row r="19" spans="1:15" ht="18.75">
      <c r="A19" s="6">
        <v>2</v>
      </c>
      <c r="B19" s="21" t="s">
        <v>32</v>
      </c>
      <c r="C19" s="31">
        <f>Isaak!G31</f>
        <v>4.379751599548363</v>
      </c>
      <c r="D19" s="31"/>
      <c r="E19" s="21" t="s">
        <v>32</v>
      </c>
      <c r="F19" s="31">
        <f>Isaak!H31</f>
        <v>1.3752352277004138</v>
      </c>
      <c r="G19" s="31"/>
      <c r="H19" s="21" t="s">
        <v>68</v>
      </c>
      <c r="I19" s="22">
        <f>Matt!I31</f>
        <v>42</v>
      </c>
      <c r="J19" s="22"/>
      <c r="K19" s="21" t="s">
        <v>68</v>
      </c>
      <c r="L19" s="22">
        <f>Matt!J31</f>
        <v>17</v>
      </c>
      <c r="M19" s="21"/>
      <c r="N19" s="25" t="s">
        <v>31</v>
      </c>
      <c r="O19" s="25">
        <f>36-MATCH(N19,B$13:B$20,0)-MATCH(N19,E$13:E$20,0)-MATCH(N19,H$13:H$20,0)-MATCH(N19,K$13:K$20,0)+P19</f>
        <v>11</v>
      </c>
    </row>
    <row r="20" spans="1:15" ht="18.75">
      <c r="A20" s="6">
        <v>1</v>
      </c>
      <c r="B20" s="21" t="s">
        <v>31</v>
      </c>
      <c r="C20" s="31">
        <f>Owen!G47</f>
        <v>4.695652173913043</v>
      </c>
      <c r="D20" s="31"/>
      <c r="E20" s="21" t="s">
        <v>31</v>
      </c>
      <c r="F20" s="31">
        <f>Owen!H47</f>
        <v>1.4385093167701863</v>
      </c>
      <c r="G20" s="31"/>
      <c r="H20" s="21" t="s">
        <v>53</v>
      </c>
      <c r="I20" s="22">
        <f>Reuben!I48</f>
        <v>39</v>
      </c>
      <c r="J20" s="22"/>
      <c r="K20" s="21" t="s">
        <v>32</v>
      </c>
      <c r="L20" s="22">
        <f>Isaak!J31</f>
        <v>13</v>
      </c>
      <c r="M20" s="21"/>
      <c r="N20" s="25" t="s">
        <v>68</v>
      </c>
      <c r="O20" s="25">
        <f>36-MATCH(N20,B$13:B$20,0)-MATCH(N20,E$13:E$20,0)-MATCH(N20,H$13:H$20,0)-MATCH(N20,K$13:K$20,0)+P20</f>
        <v>11</v>
      </c>
    </row>
    <row r="21" spans="2:15" ht="19.5" thickBo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3">
        <f>SUM(O13:O20)</f>
        <v>144</v>
      </c>
    </row>
    <row r="22" spans="2:14" ht="18.75">
      <c r="B22" s="23"/>
      <c r="C22" s="8" t="s">
        <v>5</v>
      </c>
      <c r="E22" s="23"/>
      <c r="F22" s="8" t="s">
        <v>25</v>
      </c>
      <c r="G22" s="23"/>
      <c r="H22" s="26"/>
      <c r="I22" s="27" t="s">
        <v>37</v>
      </c>
      <c r="J22" s="52"/>
      <c r="M22" s="23"/>
      <c r="N22" s="23"/>
    </row>
    <row r="23" spans="2:14" ht="18.75">
      <c r="B23" s="21" t="s">
        <v>34</v>
      </c>
      <c r="C23" s="55">
        <f>Rob!H35</f>
        <v>4419</v>
      </c>
      <c r="E23" s="21" t="s">
        <v>32</v>
      </c>
      <c r="F23" s="56">
        <f>Isaak!K31</f>
        <v>885.6666666666667</v>
      </c>
      <c r="G23" s="23"/>
      <c r="H23" s="28" t="s">
        <v>33</v>
      </c>
      <c r="I23" s="29">
        <f>VLOOKUP(H23,N$3:O$10,2,FALSE)+VLOOKUP(H23,N$13:O$20,2,FALSE)</f>
        <v>47</v>
      </c>
      <c r="J23" s="53"/>
      <c r="M23" s="23"/>
      <c r="N23" s="23"/>
    </row>
    <row r="24" spans="2:14" ht="18.75">
      <c r="B24" s="21" t="s">
        <v>53</v>
      </c>
      <c r="C24" s="55">
        <f>Reuben!H31</f>
        <v>4230</v>
      </c>
      <c r="E24" s="21" t="s">
        <v>366</v>
      </c>
      <c r="F24" s="56">
        <f>Dave!K37</f>
        <v>859.3333333333335</v>
      </c>
      <c r="G24" s="23"/>
      <c r="H24" s="28" t="s">
        <v>53</v>
      </c>
      <c r="I24" s="29">
        <f>VLOOKUP(H24,N$3:O$10,2,FALSE)+VLOOKUP(H24,N$13:O$20,2,FALSE)</f>
        <v>39</v>
      </c>
      <c r="J24" s="53"/>
      <c r="M24" s="23"/>
      <c r="N24" s="23"/>
    </row>
    <row r="25" spans="2:14" ht="18.75">
      <c r="B25" s="21" t="s">
        <v>32</v>
      </c>
      <c r="C25" s="55">
        <f>Isaak!H18</f>
        <v>4105</v>
      </c>
      <c r="E25" s="21" t="s">
        <v>57</v>
      </c>
      <c r="F25" s="56">
        <f>Aaron!K30</f>
        <v>837.6666666666666</v>
      </c>
      <c r="G25" s="23"/>
      <c r="H25" s="28" t="s">
        <v>57</v>
      </c>
      <c r="I25" s="29">
        <f>VLOOKUP(H25,N$3:O$10,2,FALSE)+VLOOKUP(H25,N$13:O$20,2,FALSE)</f>
        <v>39</v>
      </c>
      <c r="J25" s="53"/>
      <c r="M25" s="23"/>
      <c r="N25" s="23"/>
    </row>
    <row r="26" spans="2:14" ht="18.75">
      <c r="B26" s="21" t="s">
        <v>31</v>
      </c>
      <c r="C26" s="55">
        <f>Owen!H27</f>
        <v>3949</v>
      </c>
      <c r="E26" s="21" t="s">
        <v>34</v>
      </c>
      <c r="F26" s="56">
        <f>Rob!K58</f>
        <v>816.3333333333333</v>
      </c>
      <c r="G26" s="23"/>
      <c r="H26" s="28" t="s">
        <v>32</v>
      </c>
      <c r="I26" s="29">
        <f>VLOOKUP(H26,N$3:O$10,2,FALSE)+VLOOKUP(H26,N$13:O$20,2,FALSE)</f>
        <v>37</v>
      </c>
      <c r="J26" s="53"/>
      <c r="M26" s="23"/>
      <c r="N26" s="23"/>
    </row>
    <row r="27" spans="2:14" ht="18.75">
      <c r="B27" s="21" t="s">
        <v>68</v>
      </c>
      <c r="C27" s="55">
        <f>Matt!H19</f>
        <v>3933</v>
      </c>
      <c r="E27" s="21" t="s">
        <v>31</v>
      </c>
      <c r="F27" s="56">
        <f>Owen!K47</f>
        <v>805</v>
      </c>
      <c r="G27" s="23"/>
      <c r="H27" s="28" t="s">
        <v>34</v>
      </c>
      <c r="I27" s="29">
        <f>VLOOKUP(H27,N$3:O$10,2,FALSE)+VLOOKUP(H27,N$13:O$20,2,FALSE)</f>
        <v>35</v>
      </c>
      <c r="J27" s="53"/>
      <c r="M27" s="23"/>
      <c r="N27" s="23"/>
    </row>
    <row r="28" spans="2:14" ht="18.75">
      <c r="B28" s="21" t="s">
        <v>366</v>
      </c>
      <c r="C28" s="55">
        <f>Dave!H21</f>
        <v>3736</v>
      </c>
      <c r="E28" s="21" t="s">
        <v>53</v>
      </c>
      <c r="F28" s="56">
        <f>Reuben!K48</f>
        <v>774.9999999999999</v>
      </c>
      <c r="G28" s="23"/>
      <c r="H28" s="28" t="s">
        <v>68</v>
      </c>
      <c r="I28" s="29">
        <f>VLOOKUP(H28,N$3:O$10,2,FALSE)+VLOOKUP(H28,N$13:O$20,2,FALSE)</f>
        <v>35</v>
      </c>
      <c r="J28" s="53"/>
      <c r="M28" s="23"/>
      <c r="N28" s="23"/>
    </row>
    <row r="29" spans="2:14" ht="18.75">
      <c r="B29" s="21" t="s">
        <v>57</v>
      </c>
      <c r="C29" s="55">
        <f>Aaron!H18</f>
        <v>3702</v>
      </c>
      <c r="E29" s="21" t="s">
        <v>35</v>
      </c>
      <c r="F29" s="56">
        <f>Eric!K34</f>
        <v>771.6666666666667</v>
      </c>
      <c r="G29" s="23"/>
      <c r="H29" s="28" t="s">
        <v>35</v>
      </c>
      <c r="I29" s="29">
        <f>VLOOKUP(H29,N$3:O$10,2,FALSE)+VLOOKUP(H29,N$13:O$20,2,FALSE)</f>
        <v>33</v>
      </c>
      <c r="J29" s="53"/>
      <c r="M29" s="23"/>
      <c r="N29" s="23"/>
    </row>
    <row r="30" spans="2:14" ht="19.5" thickBot="1">
      <c r="B30" s="21" t="s">
        <v>35</v>
      </c>
      <c r="C30" s="55">
        <f>Eric!H20</f>
        <v>3608</v>
      </c>
      <c r="E30" s="21" t="s">
        <v>68</v>
      </c>
      <c r="F30" s="56">
        <f>Matt!K31</f>
        <v>749.3333333333334</v>
      </c>
      <c r="G30" s="23"/>
      <c r="H30" s="30" t="s">
        <v>31</v>
      </c>
      <c r="I30" s="38">
        <f>VLOOKUP(H30,N$3:O$10,2,FALSE)+VLOOKUP(H30,N$13:O$20,2,FALSE)</f>
        <v>23</v>
      </c>
      <c r="J30" s="53"/>
      <c r="M30" s="23"/>
      <c r="N30" s="23"/>
    </row>
    <row r="31" ht="18.75">
      <c r="I31" s="6">
        <f>SUM(I23:I30)</f>
        <v>288</v>
      </c>
    </row>
    <row r="33" spans="2:9" ht="18.75">
      <c r="B33" s="8"/>
      <c r="D33" s="8"/>
      <c r="E33" s="8"/>
      <c r="F33" s="8"/>
      <c r="G33" s="8"/>
      <c r="H33" s="8"/>
      <c r="I33" s="8"/>
    </row>
    <row r="34" spans="2:9" ht="18.75">
      <c r="B34" s="54"/>
      <c r="D34" s="55"/>
      <c r="E34" s="55"/>
      <c r="F34" s="55"/>
      <c r="G34" s="55"/>
      <c r="H34" s="55"/>
      <c r="I34" s="55"/>
    </row>
    <row r="35" spans="2:9" ht="18.75">
      <c r="B35" s="54"/>
      <c r="D35" s="55"/>
      <c r="E35" s="55"/>
      <c r="F35" s="55"/>
      <c r="G35" s="55"/>
      <c r="H35" s="55"/>
      <c r="I35" s="55"/>
    </row>
    <row r="36" spans="2:9" ht="18.75">
      <c r="B36" s="54"/>
      <c r="D36" s="55"/>
      <c r="E36" s="55"/>
      <c r="F36" s="55"/>
      <c r="G36" s="55"/>
      <c r="H36" s="55"/>
      <c r="I36" s="55"/>
    </row>
    <row r="37" spans="2:9" ht="18.75">
      <c r="B37" s="54"/>
      <c r="D37" s="55"/>
      <c r="E37" s="55"/>
      <c r="F37" s="55"/>
      <c r="G37" s="55"/>
      <c r="H37" s="55"/>
      <c r="I37" s="55"/>
    </row>
    <row r="38" spans="2:9" ht="18.75">
      <c r="B38" s="54"/>
      <c r="D38" s="55"/>
      <c r="E38" s="55"/>
      <c r="F38" s="55"/>
      <c r="G38" s="55"/>
      <c r="H38" s="55"/>
      <c r="I38" s="55"/>
    </row>
    <row r="39" spans="2:9" ht="18.75">
      <c r="B39" s="54"/>
      <c r="D39" s="55"/>
      <c r="E39" s="55"/>
      <c r="F39" s="55"/>
      <c r="G39" s="55"/>
      <c r="H39" s="55"/>
      <c r="I39" s="55"/>
    </row>
    <row r="40" spans="2:9" ht="18.75">
      <c r="B40" s="54"/>
      <c r="D40" s="55"/>
      <c r="E40" s="55"/>
      <c r="F40" s="55"/>
      <c r="G40" s="55"/>
      <c r="H40" s="55"/>
      <c r="I40" s="55"/>
    </row>
    <row r="41" spans="2:9" ht="18.75">
      <c r="B41" s="54"/>
      <c r="D41" s="55"/>
      <c r="E41" s="55"/>
      <c r="F41" s="55"/>
      <c r="G41" s="55"/>
      <c r="H41" s="55"/>
      <c r="I41" s="55"/>
    </row>
  </sheetData>
  <mergeCells count="1">
    <mergeCell ref="A1:P1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7" r:id="rId1"/>
  <headerFooter alignWithMargins="0">
    <oddHeader>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K. Woldeit</dc:creator>
  <cp:keywords/>
  <dc:description/>
  <cp:lastModifiedBy>Nobody</cp:lastModifiedBy>
  <cp:lastPrinted>2003-08-04T19:33:24Z</cp:lastPrinted>
  <dcterms:created xsi:type="dcterms:W3CDTF">1998-04-02T19:55:12Z</dcterms:created>
  <dcterms:modified xsi:type="dcterms:W3CDTF">2003-08-04T22:11:13Z</dcterms:modified>
  <cp:category/>
  <cp:version/>
  <cp:contentType/>
  <cp:contentStatus/>
</cp:coreProperties>
</file>